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08" activeTab="0"/>
  </bookViews>
  <sheets>
    <sheet name="ขอกรอบใหม่" sheetId="1" r:id="rId1"/>
    <sheet name="Template P8" sheetId="2" r:id="rId2"/>
    <sheet name="Template P7" sheetId="3" r:id="rId3"/>
    <sheet name="ภาระงาน AS" sheetId="4" r:id="rId4"/>
    <sheet name="(Workload) ของทั้งส่วนงาน" sheetId="5" r:id="rId5"/>
  </sheets>
  <definedNames>
    <definedName name="_xlnm.Print_Area" localSheetId="4">'(Workload) ของทั้งส่วนงาน'!$A$1:$G$11</definedName>
  </definedNames>
  <calcPr fullCalcOnLoad="1"/>
</workbook>
</file>

<file path=xl/sharedStrings.xml><?xml version="1.0" encoding="utf-8"?>
<sst xmlns="http://schemas.openxmlformats.org/spreadsheetml/2006/main" count="188" uniqueCount="118">
  <si>
    <t>ลำดับ</t>
  </si>
  <si>
    <t>ตำแหน่ง</t>
  </si>
  <si>
    <t>คุณวุฒิ</t>
  </si>
  <si>
    <t>ภาระงาน</t>
  </si>
  <si>
    <t>วันที่............../.............../...............</t>
  </si>
  <si>
    <t>ระดับ (P)</t>
  </si>
  <si>
    <t>จำนวนอัตรา</t>
  </si>
  <si>
    <t>จำนวนกรอบอัตรากำลังที่เสนอขอเพิ่มใหม่ รวมทั้งสิ้น.........................................อัตรา</t>
  </si>
  <si>
    <t>ตำแหน่ง................................................................................</t>
  </si>
  <si>
    <t xml:space="preserve">                    (...................................................................)</t>
  </si>
  <si>
    <t>5</t>
  </si>
  <si>
    <t>Template ภาระค่าใช้จ่ายของการจ้างบุคลากร</t>
  </si>
  <si>
    <t>ประกอบการขอกรอบอัตรากำลังพนักงานมหาวิทยาลัย</t>
  </si>
  <si>
    <t>รายการ</t>
  </si>
  <si>
    <t>ค่ากลาง</t>
  </si>
  <si>
    <t>6% ของ
ค่ากลาง</t>
  </si>
  <si>
    <t>เงินเดือน
แรกบรรจุ
(บาท)</t>
  </si>
  <si>
    <t>เงินเดือน 
ปีที่ 2
(บาท)</t>
  </si>
  <si>
    <t>เงินเดือน 
ปีที่ 3
(บาท)</t>
  </si>
  <si>
    <t>เงินเดือน 
ปีที่ 4
(บาท)</t>
  </si>
  <si>
    <t>เงินเดือน 
ปีที่ 5
(บาท)</t>
  </si>
  <si>
    <t>เงินเดือน 
ปีที่ 6
(บาท)</t>
  </si>
  <si>
    <t>เงินเดือน 
ปีที่ 7
(บาท)</t>
  </si>
  <si>
    <t>เงินเดือน 
ปีที่ 8
(บาท)</t>
  </si>
  <si>
    <t>เงินเดือน 
ปีที่ 9
(บาท)</t>
  </si>
  <si>
    <t>เงินเดือน 
ปีที่ 10
(บาท)</t>
  </si>
  <si>
    <t>รวมค่าใช้จ่าย
10 ปี</t>
  </si>
  <si>
    <t>ตำแหน่ง เจ้าหน้าที่สำนักงาน (การเงิน) P8</t>
  </si>
  <si>
    <t>เงินเดือน</t>
  </si>
  <si>
    <t>เงินค่าครองชีพชั่วคราว (ถ้ามี)</t>
  </si>
  <si>
    <t>ประกันสังคม (5%) ไม่เกิน 750 บาท</t>
  </si>
  <si>
    <t>กองทุนสำรองเลี้ยงชีพ (5%)</t>
  </si>
  <si>
    <t>ประกันสุขภาพกลุ่ม</t>
  </si>
  <si>
    <t>รวมค่าใช้จ่าย/ปี</t>
  </si>
  <si>
    <t xml:space="preserve">ค่าชดเชย </t>
  </si>
  <si>
    <t>รวมค่าใช้จ่ายทั้งหมด/ปี/10ปี</t>
  </si>
  <si>
    <t>ตำแหน่ง เจ้าหน้าที่สำนักงาน (บัญชี) P8</t>
  </si>
  <si>
    <t>ตำแหน่ง เจ้าหน้าที่สำนักงาน (ธุรการ) P8</t>
  </si>
  <si>
    <t>รวมค่าใช้จ่ายในการขอกรอบอัตรากำลัง 3 อัตรา (10 ปี)</t>
  </si>
  <si>
    <t>ประกอบการขอกรอบอัตรากำลังพนักงานมหาวิทยาลัย/ปรับระดับพนักงานมหาวิทยาลัย จากระดับ P8 เป็นระดับ P7</t>
  </si>
  <si>
    <t>ตำแหน่ง เจ้าหน้าที่สำนักงาน (บริหารงานทั่วไป) P7</t>
  </si>
  <si>
    <t>ตำแหน่ง เจ้าหน้าที่สำนักงาน (การเงิน) P7</t>
  </si>
  <si>
    <t>ตำแหน่ง เจ้าหน้าที่บริการการศึกษา (วิชาการศึกษา) P7</t>
  </si>
  <si>
    <t>หมายเหตุ : ขอความร่วมมือในการจัดส่งเอกสาร ทุกฉบับพร้อม soft file ที่ไม่ใช่ PDF ส่งมายัง หน่วยบริหารทรัพยากรบุคคล
โดยทางหน่วยงาน สามารถแนบแผ่น CD หรือส่งไฟล์ทั้งหมดมายังอีเมล์ Hrdentcu@gmail.com</t>
  </si>
  <si>
    <t>ข้าพเจ้าได้ตรวจสอบรายการเอกสารการเสนอขอกรอบอัตราเพิ่มใหม่ ข้างต้นครบถ้วนเรียบร้อยแล้ว 
จึงขอเสนอเอกสารดังกล่าว เพื่อดำเนินการต่อไป</t>
  </si>
  <si>
    <r>
      <t xml:space="preserve">1. ส่วนงาน/หน่วยงาน </t>
    </r>
    <r>
      <rPr>
        <sz val="16"/>
        <rFont val="TH SarabunPSK"/>
        <family val="2"/>
      </rPr>
      <t>(สังกัดหลัก) .....................................................................................................................................................................................</t>
    </r>
  </si>
  <si>
    <t xml:space="preserve">3. นโยบาย/แผนยุทธศาสตร์/ภารกิจ/รายงานค่าตัวชี้วัด/SDA (Service Delivery Agreement)/เป้าหมาย/ผลผลิตของส่วนงาน/หน่วยงาน </t>
  </si>
  <si>
    <t>4. แผนงานล่วงหน้า 3 ปี ของส่วนงาน/หน่วยงาน</t>
  </si>
  <si>
    <t>5. ผังโครงสร้างองค์กรและอัตรากำลัง โดยแสดงโครงสร้างระดับส่วนงาน/หน่วยงาน และโครงสร้างย่อยที่เกี่ยวข้อง พร้อมแสดง
   อัตรากำลังที่มีคนครอง (แสดงชื่อบุคลากร ตำแหน่ง ระดับ) และอัตราว่าง (แสดงชื่อ ตำแหน่ง ระดับ และอัตราเลขที่)</t>
  </si>
  <si>
    <t xml:space="preserve">6. ข้อตกลงภาระงาน (Assignment Sheet) ที่จะมอบหมายของแต่ละอัตราที่เสนอขอ </t>
  </si>
  <si>
    <t xml:space="preserve">7. คุณสมบัติเฉพาะตำแหน่ง (Job Specification) ของอัตราที่เสนอขอเป็นรายอัตรา </t>
  </si>
  <si>
    <t xml:space="preserve">8. ข้อมูลประกอบที่สำคัญ จำเป็นและเกี่ยวข้อง เช่น ข้อมูลด้านงบประมาณรายรับ - รายจ่าย (5 ปี) ข้อมูลด้านนิสิต 
    ข้อมูลด้านหลักสูตรข้อมูลด้านอาคารสถานที่ข้อมูลด้านวัสดุอุปกรณ์ ข้อมูลค่าใช้จ่ายบุคลากร เป็นต้น  </t>
  </si>
  <si>
    <t xml:space="preserve">9. Template ภาระค่าใช้จ่ายในการจ้างบุคลากร </t>
  </si>
  <si>
    <t>10. Template การคำนวณภาระงาน (Workload) ของทั้งส่วนงาน</t>
  </si>
  <si>
    <t>รายการเอกสารประกอบ
การเสนอขอกรอบอัตรากำลัง (เพิ่มใหม่) พนักงานมหาวิทยาลัย</t>
  </si>
  <si>
    <t xml:space="preserve">หัวหน้าหน่วยงาน .................................................................. </t>
  </si>
  <si>
    <r>
      <t xml:space="preserve">กรุณาทำเครื่องหมาย </t>
    </r>
    <r>
      <rPr>
        <b/>
        <u val="single"/>
        <sz val="16"/>
        <rFont val="Wingdings"/>
        <family val="0"/>
      </rPr>
      <t>ü</t>
    </r>
    <r>
      <rPr>
        <b/>
        <u val="single"/>
        <sz val="16"/>
        <rFont val="TH SarabunPSK"/>
        <family val="2"/>
      </rPr>
      <t xml:space="preserve"> หน้ารายการเอกสารที่นำส่งมายัง หน่วยบริหารทรัพยากรบุคคล</t>
    </r>
  </si>
  <si>
    <t xml:space="preserve">2. เหตุผลความจำเป็นและแผนในการเสนอขอกรอบอัตรากำลังเพิ่มใหม่พนักงานมหาวิทยาลัย แบบฟอร์ม HRM-DENT 01-2020 </t>
  </si>
  <si>
    <t xml:space="preserve">                                    </t>
  </si>
  <si>
    <t xml:space="preserve"> ข้อตกลงภาระงาน (Assignment Sheet) พนักงานมหาวิทยาลัยสายปฏิบัติการ</t>
  </si>
  <si>
    <t xml:space="preserve">ตั้งแต่วันที่ .................... ถึง  วันที่ .................................                   </t>
  </si>
  <si>
    <t>ชื่อ</t>
  </si>
  <si>
    <t>นาย..........................................</t>
  </si>
  <si>
    <t>เจ้าหน้าที่สำนักงาน (บริหารงานทั่วไป)</t>
  </si>
  <si>
    <t xml:space="preserve">ระดับ </t>
  </si>
  <si>
    <t>P7</t>
  </si>
  <si>
    <t>สังกัดหลัก</t>
  </si>
  <si>
    <t xml:space="preserve"> คณะทันตแพทยศาสตร์                                        </t>
  </si>
  <si>
    <t>สังกัดฝ่าย</t>
  </si>
  <si>
    <t>ฝ่ายบริหาร</t>
  </si>
  <si>
    <t>สังกัดหน่วย (ถ้ามี)</t>
  </si>
  <si>
    <t>หน่วยบริหารทรัพยากรบุคคล</t>
  </si>
  <si>
    <t>งานตามมาตรฐานประจำตำแหน่ง 
และงานอื่น ๆ ที่ได้รับมอบหมาย</t>
  </si>
  <si>
    <t>เวลาในการปฏิบัติงาน (ชั่วโมง/ปี)</t>
  </si>
  <si>
    <t>ค่าเทียบเท่าเต็มเวลา- FTE (ชั่วโมง/สัปดาห์)</t>
  </si>
  <si>
    <t>ร้อยละภาระงาน</t>
  </si>
  <si>
    <t>ตัวชี้วัดผลการปฏิบัติงาน</t>
  </si>
  <si>
    <t>บุคคล/หน่วยงาน
ที่รับบริการ</t>
  </si>
  <si>
    <t>ผลผลิต</t>
  </si>
  <si>
    <t>ปริมาณงาน</t>
  </si>
  <si>
    <t>คุณภาพ</t>
  </si>
  <si>
    <t xml:space="preserve">กำหนดเวลา
ที่แล้วเสร็จ </t>
  </si>
  <si>
    <t>จำนวน</t>
  </si>
  <si>
    <t>หน่วยนับ</t>
  </si>
  <si>
    <t>สัดส่วนการ
มีส่วนร่วมในงาน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</si>
  <si>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</si>
  <si>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</si>
  <si>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</si>
  <si>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</si>
  <si>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5. งานอื่นๆ</t>
  </si>
  <si>
    <t xml:space="preserve">  ผู้มอบหมายงาน</t>
  </si>
  <si>
    <t>ผู้บังคับบัญชาชั้นต้น</t>
  </si>
  <si>
    <t>ผู้ปฏิบัติงาน</t>
  </si>
  <si>
    <t xml:space="preserve">                  </t>
  </si>
  <si>
    <t>(……...……..….....…………….…)</t>
  </si>
  <si>
    <t xml:space="preserve">                       </t>
  </si>
  <si>
    <t>(…………..….........……………)</t>
  </si>
  <si>
    <t xml:space="preserve">                 </t>
  </si>
  <si>
    <t>........./…….../……..</t>
  </si>
  <si>
    <t>........./…….../…….</t>
  </si>
  <si>
    <t>........../........../….....</t>
  </si>
  <si>
    <t xml:space="preserve">Template การคำนวณภาระงาน (Workload) ของบุคลากร สังกัด ภาควิชา/หน่วยงาน ....................................... </t>
  </si>
  <si>
    <t>ชื่อ - สกุล</t>
  </si>
  <si>
    <t>ระดับ</t>
  </si>
  <si>
    <t>นาย...........................................</t>
  </si>
  <si>
    <t>เจ้าหน้าที่สำนักงาน</t>
  </si>
  <si>
    <t>นางสาว....................................</t>
  </si>
  <si>
    <t>พยาบาล</t>
  </si>
  <si>
    <t>เจ้าหน้าที่บริการทางการแพทย์</t>
  </si>
  <si>
    <t>P8</t>
  </si>
  <si>
    <t>นาง.........................................</t>
  </si>
  <si>
    <t>เจ้าหน้าที่บริการทั่วไป</t>
  </si>
  <si>
    <t>P9</t>
  </si>
  <si>
    <t>ผู้บังคับบัญชาลงนาม</t>
  </si>
  <si>
    <t>...........................................................</t>
  </si>
  <si>
    <t>(...................................................)</t>
  </si>
  <si>
    <t xml:space="preserve">หมายเหตุ </t>
  </si>
  <si>
    <t>ค่าในช่องค่าเทียบเท่าเต็มเวลา- FTE (ชั่วโมง/สัปดาห์) ให้นำมาจากช่อง  FTE ในแบบฟอร์มภาระงาน AS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</si>
</sst>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_-;\-* #,##0_-;_-* &quot;-&quot;?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_);_(* \(#,##0\);_(* &quot;-&quot;??_);_(@_)"/>
    <numFmt numFmtId="211" formatCode="_(* #,##0.000_);_(* \(#,##0.000\);_(* &quot;-&quot;??_);_(@_)"/>
  </numFmts>
  <fonts count="7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5"/>
      <name val="Wingdings 2"/>
      <family val="1"/>
    </font>
    <font>
      <sz val="1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0"/>
      <name val="TH SarabunPSK"/>
      <family val="2"/>
    </font>
    <font>
      <b/>
      <u val="single"/>
      <sz val="16"/>
      <name val="Wingdings"/>
      <family val="0"/>
    </font>
    <font>
      <sz val="16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sz val="18"/>
      <color indexed="17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6"/>
      <color indexed="9"/>
      <name val="TH Sarabun New"/>
      <family val="2"/>
    </font>
    <font>
      <b/>
      <sz val="16"/>
      <color indexed="10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b/>
      <u val="singleAccounting"/>
      <sz val="16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7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B050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F0000"/>
      <name val="TH SarabunPSK"/>
      <family val="2"/>
    </font>
    <font>
      <sz val="16"/>
      <color theme="0"/>
      <name val="TH Sarabun New"/>
      <family val="2"/>
    </font>
    <font>
      <b/>
      <sz val="16"/>
      <color rgb="FFFF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u val="singleAccounting"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hair"/>
    </border>
    <border>
      <left/>
      <right/>
      <top/>
      <bottom style="dotted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4" fillId="0" borderId="12" xfId="0" applyFont="1" applyBorder="1" applyAlignment="1">
      <alignment horizontal="center" vertical="center"/>
    </xf>
    <xf numFmtId="4" fontId="64" fillId="0" borderId="13" xfId="0" applyNumberFormat="1" applyFont="1" applyFill="1" applyBorder="1" applyAlignment="1">
      <alignment horizontal="center" vertical="center" wrapText="1"/>
    </xf>
    <xf numFmtId="4" fontId="64" fillId="0" borderId="14" xfId="0" applyNumberFormat="1" applyFont="1" applyBorder="1" applyAlignment="1" quotePrefix="1">
      <alignment horizontal="center" vertical="center" wrapText="1"/>
    </xf>
    <xf numFmtId="4" fontId="64" fillId="4" borderId="13" xfId="0" applyNumberFormat="1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4" fontId="64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5" fillId="0" borderId="13" xfId="0" applyNumberFormat="1" applyFont="1" applyBorder="1" applyAlignment="1">
      <alignment horizontal="center"/>
    </xf>
    <xf numFmtId="4" fontId="65" fillId="0" borderId="12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6" fillId="0" borderId="13" xfId="0" applyNumberFormat="1" applyFont="1" applyBorder="1" applyAlignment="1">
      <alignment horizontal="center"/>
    </xf>
    <xf numFmtId="4" fontId="66" fillId="0" borderId="12" xfId="0" applyNumberFormat="1" applyFont="1" applyBorder="1" applyAlignment="1">
      <alignment horizontal="center"/>
    </xf>
    <xf numFmtId="4" fontId="67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11" fillId="0" borderId="0" xfId="36" applyFont="1">
      <alignment/>
      <protection/>
    </xf>
    <xf numFmtId="0" fontId="12" fillId="0" borderId="0" xfId="36" applyFont="1" applyBorder="1" applyAlignment="1">
      <alignment vertical="top"/>
      <protection/>
    </xf>
    <xf numFmtId="210" fontId="68" fillId="0" borderId="0" xfId="45" applyNumberFormat="1" applyFont="1" applyAlignment="1">
      <alignment/>
    </xf>
    <xf numFmtId="0" fontId="11" fillId="0" borderId="0" xfId="0" applyFont="1" applyAlignment="1">
      <alignment/>
    </xf>
    <xf numFmtId="0" fontId="12" fillId="0" borderId="0" xfId="36" applyFont="1" applyAlignment="1">
      <alignment horizontal="right"/>
      <protection/>
    </xf>
    <xf numFmtId="0" fontId="12" fillId="0" borderId="0" xfId="36" applyFont="1" applyBorder="1" applyAlignment="1">
      <alignment horizontal="left" vertical="top"/>
      <protection/>
    </xf>
    <xf numFmtId="0" fontId="12" fillId="0" borderId="0" xfId="36" applyFont="1" applyBorder="1" applyAlignment="1">
      <alignment horizontal="left"/>
      <protection/>
    </xf>
    <xf numFmtId="0" fontId="12" fillId="0" borderId="0" xfId="36" applyFont="1" applyAlignment="1">
      <alignment horizontal="center"/>
      <protection/>
    </xf>
    <xf numFmtId="0" fontId="12" fillId="0" borderId="0" xfId="36" applyFont="1" applyBorder="1" applyAlignment="1">
      <alignment horizontal="center"/>
      <protection/>
    </xf>
    <xf numFmtId="0" fontId="12" fillId="0" borderId="0" xfId="36" applyFont="1" applyAlignment="1">
      <alignment horizontal="left"/>
      <protection/>
    </xf>
    <xf numFmtId="0" fontId="12" fillId="0" borderId="0" xfId="36" applyFont="1">
      <alignment/>
      <protection/>
    </xf>
    <xf numFmtId="0" fontId="12" fillId="0" borderId="0" xfId="36" applyFont="1" applyBorder="1">
      <alignment/>
      <protection/>
    </xf>
    <xf numFmtId="0" fontId="13" fillId="0" borderId="33" xfId="36" applyFont="1" applyBorder="1" applyAlignment="1">
      <alignment horizontal="center" vertical="center"/>
      <protection/>
    </xf>
    <xf numFmtId="0" fontId="13" fillId="0" borderId="33" xfId="36" applyFont="1" applyBorder="1" applyAlignment="1">
      <alignment horizontal="center" vertical="center" wrapText="1"/>
      <protection/>
    </xf>
    <xf numFmtId="194" fontId="12" fillId="0" borderId="31" xfId="45" applyFont="1" applyFill="1" applyBorder="1" applyAlignment="1">
      <alignment horizontal="center" vertical="top"/>
    </xf>
    <xf numFmtId="211" fontId="69" fillId="33" borderId="31" xfId="45" applyNumberFormat="1" applyFont="1" applyFill="1" applyBorder="1" applyAlignment="1">
      <alignment vertical="center" wrapText="1"/>
    </xf>
    <xf numFmtId="0" fontId="11" fillId="0" borderId="31" xfId="36" applyFont="1" applyBorder="1" applyAlignment="1">
      <alignment horizontal="left" vertical="top"/>
      <protection/>
    </xf>
    <xf numFmtId="0" fontId="11" fillId="0" borderId="31" xfId="36" applyFont="1" applyBorder="1" applyAlignment="1">
      <alignment horizontal="center" vertical="top"/>
      <protection/>
    </xf>
    <xf numFmtId="0" fontId="11" fillId="0" borderId="31" xfId="36" applyFont="1" applyBorder="1" applyAlignment="1">
      <alignment horizontal="center" vertical="top" wrapText="1"/>
      <protection/>
    </xf>
    <xf numFmtId="0" fontId="11" fillId="0" borderId="34" xfId="36" applyFont="1" applyBorder="1" applyAlignment="1">
      <alignment horizontal="left" vertical="top" wrapText="1"/>
      <protection/>
    </xf>
    <xf numFmtId="194" fontId="12" fillId="0" borderId="19" xfId="45" applyFont="1" applyFill="1" applyBorder="1" applyAlignment="1">
      <alignment horizontal="center" vertical="top"/>
    </xf>
    <xf numFmtId="0" fontId="11" fillId="0" borderId="19" xfId="36" applyFont="1" applyBorder="1" applyAlignment="1">
      <alignment horizontal="left" vertical="top"/>
      <protection/>
    </xf>
    <xf numFmtId="0" fontId="11" fillId="0" borderId="19" xfId="36" applyFont="1" applyBorder="1" applyAlignment="1">
      <alignment horizontal="center" vertical="top"/>
      <protection/>
    </xf>
    <xf numFmtId="0" fontId="11" fillId="0" borderId="19" xfId="36" applyFont="1" applyBorder="1" applyAlignment="1">
      <alignment horizontal="center" vertical="top" wrapText="1"/>
      <protection/>
    </xf>
    <xf numFmtId="0" fontId="11" fillId="0" borderId="21" xfId="36" applyFont="1" applyBorder="1" applyAlignment="1">
      <alignment horizontal="left" vertical="top" wrapText="1"/>
      <protection/>
    </xf>
    <xf numFmtId="194" fontId="12" fillId="0" borderId="19" xfId="45" applyFont="1" applyFill="1" applyBorder="1" applyAlignment="1">
      <alignment horizontal="center"/>
    </xf>
    <xf numFmtId="0" fontId="11" fillId="0" borderId="21" xfId="36" applyFont="1" applyBorder="1" applyAlignment="1">
      <alignment horizontal="left" vertical="top"/>
      <protection/>
    </xf>
    <xf numFmtId="0" fontId="11" fillId="0" borderId="19" xfId="36" applyFont="1" applyBorder="1" applyAlignment="1">
      <alignment horizontal="center" vertical="top" textRotation="90"/>
      <protection/>
    </xf>
    <xf numFmtId="194" fontId="12" fillId="0" borderId="35" xfId="45" applyFont="1" applyFill="1" applyBorder="1" applyAlignment="1">
      <alignment horizontal="center"/>
    </xf>
    <xf numFmtId="211" fontId="69" fillId="33" borderId="33" xfId="45" applyNumberFormat="1" applyFont="1" applyFill="1" applyBorder="1" applyAlignment="1">
      <alignment vertical="center" wrapText="1"/>
    </xf>
    <xf numFmtId="194" fontId="12" fillId="0" borderId="33" xfId="45" applyFont="1" applyFill="1" applyBorder="1" applyAlignment="1">
      <alignment horizontal="center" vertical="top"/>
    </xf>
    <xf numFmtId="0" fontId="11" fillId="0" borderId="35" xfId="36" applyFont="1" applyBorder="1" applyAlignment="1">
      <alignment horizontal="left" vertical="top"/>
      <protection/>
    </xf>
    <xf numFmtId="0" fontId="11" fillId="0" borderId="35" xfId="36" applyFont="1" applyBorder="1" applyAlignment="1">
      <alignment horizontal="center" vertical="top"/>
      <protection/>
    </xf>
    <xf numFmtId="0" fontId="11" fillId="0" borderId="35" xfId="36" applyFont="1" applyBorder="1" applyAlignment="1">
      <alignment horizontal="center" vertical="top" textRotation="90"/>
      <protection/>
    </xf>
    <xf numFmtId="0" fontId="11" fillId="0" borderId="36" xfId="36" applyFont="1" applyBorder="1" applyAlignment="1">
      <alignment horizontal="left" vertical="top"/>
      <protection/>
    </xf>
    <xf numFmtId="0" fontId="12" fillId="0" borderId="0" xfId="36" applyFont="1" applyFill="1" applyBorder="1" applyAlignment="1">
      <alignment horizontal="left"/>
      <protection/>
    </xf>
    <xf numFmtId="194" fontId="12" fillId="0" borderId="0" xfId="45" applyFont="1" applyFill="1" applyBorder="1" applyAlignment="1">
      <alignment horizontal="center"/>
    </xf>
    <xf numFmtId="43" fontId="12" fillId="0" borderId="0" xfId="36" applyNumberFormat="1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1" fillId="0" borderId="0" xfId="36" applyFont="1" applyBorder="1" applyAlignment="1">
      <alignment horizontal="left" vertical="center"/>
      <protection/>
    </xf>
    <xf numFmtId="0" fontId="11" fillId="0" borderId="0" xfId="36" applyFont="1" applyBorder="1" applyAlignment="1">
      <alignment horizontal="left"/>
      <protection/>
    </xf>
    <xf numFmtId="0" fontId="11" fillId="0" borderId="0" xfId="36" applyFont="1" applyBorder="1" applyAlignment="1">
      <alignment horizontal="center" vertical="center" textRotation="90"/>
      <protection/>
    </xf>
    <xf numFmtId="0" fontId="11" fillId="0" borderId="0" xfId="36" applyFont="1" applyBorder="1" applyAlignment="1">
      <alignment horizontal="center" vertical="center"/>
      <protection/>
    </xf>
    <xf numFmtId="0" fontId="12" fillId="0" borderId="0" xfId="36" applyFont="1" applyFill="1" applyBorder="1" applyAlignment="1">
      <alignment/>
      <protection/>
    </xf>
    <xf numFmtId="0" fontId="12" fillId="0" borderId="0" xfId="36" applyFont="1" applyFill="1" applyBorder="1" applyAlignment="1">
      <alignment horizontal="right"/>
      <protection/>
    </xf>
    <xf numFmtId="0" fontId="12" fillId="0" borderId="0" xfId="36" applyFont="1" applyBorder="1" applyAlignment="1">
      <alignment/>
      <protection/>
    </xf>
    <xf numFmtId="0" fontId="11" fillId="0" borderId="0" xfId="0" applyFont="1" applyAlignment="1">
      <alignment/>
    </xf>
    <xf numFmtId="0" fontId="68" fillId="0" borderId="0" xfId="36" applyFont="1">
      <alignment/>
      <protection/>
    </xf>
    <xf numFmtId="0" fontId="11" fillId="0" borderId="0" xfId="0" applyFont="1" applyAlignment="1">
      <alignment horizontal="center"/>
    </xf>
    <xf numFmtId="0" fontId="11" fillId="0" borderId="0" xfId="36" applyFont="1" applyBorder="1">
      <alignment/>
      <protection/>
    </xf>
    <xf numFmtId="0" fontId="68" fillId="0" borderId="0" xfId="36" applyFont="1" applyBorder="1">
      <alignment/>
      <protection/>
    </xf>
    <xf numFmtId="0" fontId="11" fillId="0" borderId="0" xfId="36" applyFont="1" applyAlignment="1">
      <alignment horizontal="center"/>
      <protection/>
    </xf>
    <xf numFmtId="0" fontId="70" fillId="0" borderId="0" xfId="0" applyFont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33" borderId="39" xfId="0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0" fillId="0" borderId="40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70" fillId="0" borderId="31" xfId="0" applyFont="1" applyBorder="1" applyAlignment="1">
      <alignment/>
    </xf>
    <xf numFmtId="0" fontId="70" fillId="0" borderId="31" xfId="0" applyFont="1" applyBorder="1" applyAlignment="1">
      <alignment horizontal="center"/>
    </xf>
    <xf numFmtId="194" fontId="70" fillId="33" borderId="34" xfId="45" applyFont="1" applyFill="1" applyBorder="1" applyAlignment="1">
      <alignment/>
    </xf>
    <xf numFmtId="0" fontId="70" fillId="0" borderId="4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19" xfId="0" applyFont="1" applyBorder="1" applyAlignment="1">
      <alignment horizontal="center"/>
    </xf>
    <xf numFmtId="194" fontId="70" fillId="33" borderId="21" xfId="45" applyFont="1" applyFill="1" applyBorder="1" applyAlignment="1">
      <alignment/>
    </xf>
    <xf numFmtId="0" fontId="70" fillId="0" borderId="42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35" xfId="0" applyFont="1" applyBorder="1" applyAlignment="1">
      <alignment horizontal="center"/>
    </xf>
    <xf numFmtId="194" fontId="70" fillId="33" borderId="36" xfId="45" applyFont="1" applyFill="1" applyBorder="1" applyAlignment="1">
      <alignment/>
    </xf>
    <xf numFmtId="0" fontId="70" fillId="0" borderId="0" xfId="0" applyFont="1" applyAlignment="1">
      <alignment horizontal="center"/>
    </xf>
    <xf numFmtId="43" fontId="72" fillId="0" borderId="0" xfId="0" applyNumberFormat="1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4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43" xfId="0" applyFont="1" applyBorder="1" applyAlignment="1">
      <alignment horizontal="left" vertical="center"/>
    </xf>
    <xf numFmtId="0" fontId="64" fillId="0" borderId="49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5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12" fillId="0" borderId="0" xfId="36" applyFont="1" applyBorder="1" applyAlignment="1">
      <alignment horizontal="center" vertical="top"/>
      <protection/>
    </xf>
    <xf numFmtId="0" fontId="12" fillId="0" borderId="0" xfId="36" applyFont="1" applyBorder="1" applyAlignment="1">
      <alignment horizontal="left" vertical="top"/>
      <protection/>
    </xf>
    <xf numFmtId="0" fontId="12" fillId="0" borderId="0" xfId="36" applyFont="1" applyAlignment="1">
      <alignment horizontal="center"/>
      <protection/>
    </xf>
    <xf numFmtId="0" fontId="12" fillId="0" borderId="0" xfId="36" applyFont="1" applyAlignment="1">
      <alignment horizontal="left" vertical="top"/>
      <protection/>
    </xf>
    <xf numFmtId="0" fontId="13" fillId="0" borderId="55" xfId="36" applyFont="1" applyBorder="1" applyAlignment="1">
      <alignment horizontal="center" vertical="center" wrapText="1"/>
      <protection/>
    </xf>
    <xf numFmtId="0" fontId="13" fillId="0" borderId="56" xfId="36" applyFont="1" applyBorder="1" applyAlignment="1">
      <alignment horizontal="center" vertical="center" wrapText="1"/>
      <protection/>
    </xf>
    <xf numFmtId="0" fontId="13" fillId="0" borderId="41" xfId="36" applyFont="1" applyBorder="1" applyAlignment="1">
      <alignment horizontal="center" vertical="center" wrapText="1"/>
      <protection/>
    </xf>
    <xf numFmtId="0" fontId="13" fillId="0" borderId="19" xfId="36" applyFont="1" applyBorder="1" applyAlignment="1">
      <alignment horizontal="center" vertical="center" wrapText="1"/>
      <protection/>
    </xf>
    <xf numFmtId="0" fontId="13" fillId="0" borderId="42" xfId="36" applyFont="1" applyBorder="1" applyAlignment="1">
      <alignment horizontal="center" vertical="center" wrapText="1"/>
      <protection/>
    </xf>
    <xf numFmtId="0" fontId="13" fillId="0" borderId="35" xfId="36" applyFont="1" applyBorder="1" applyAlignment="1">
      <alignment horizontal="center" vertical="center" wrapText="1"/>
      <protection/>
    </xf>
    <xf numFmtId="0" fontId="13" fillId="0" borderId="56" xfId="36" applyFont="1" applyFill="1" applyBorder="1" applyAlignment="1">
      <alignment horizontal="center" vertical="center" wrapText="1"/>
      <protection/>
    </xf>
    <xf numFmtId="0" fontId="13" fillId="0" borderId="19" xfId="36" applyFont="1" applyFill="1" applyBorder="1" applyAlignment="1">
      <alignment horizontal="center" vertical="center" wrapText="1"/>
      <protection/>
    </xf>
    <xf numFmtId="0" fontId="13" fillId="0" borderId="35" xfId="36" applyFont="1" applyFill="1" applyBorder="1" applyAlignment="1">
      <alignment horizontal="center" vertical="center" wrapText="1"/>
      <protection/>
    </xf>
    <xf numFmtId="0" fontId="13" fillId="33" borderId="56" xfId="36" applyFont="1" applyFill="1" applyBorder="1" applyAlignment="1">
      <alignment horizontal="center" vertical="center" wrapText="1"/>
      <protection/>
    </xf>
    <xf numFmtId="0" fontId="13" fillId="33" borderId="19" xfId="36" applyFont="1" applyFill="1" applyBorder="1" applyAlignment="1">
      <alignment horizontal="center" vertical="center" wrapText="1"/>
      <protection/>
    </xf>
    <xf numFmtId="0" fontId="13" fillId="33" borderId="35" xfId="36" applyFont="1" applyFill="1" applyBorder="1" applyAlignment="1">
      <alignment horizontal="center" vertical="center" wrapText="1"/>
      <protection/>
    </xf>
    <xf numFmtId="0" fontId="13" fillId="0" borderId="57" xfId="36" applyFont="1" applyBorder="1" applyAlignment="1">
      <alignment horizontal="center" vertical="center"/>
      <protection/>
    </xf>
    <xf numFmtId="0" fontId="13" fillId="0" borderId="58" xfId="36" applyFont="1" applyBorder="1" applyAlignment="1">
      <alignment horizontal="center" vertical="center" wrapText="1"/>
      <protection/>
    </xf>
    <xf numFmtId="0" fontId="13" fillId="0" borderId="21" xfId="36" applyFont="1" applyBorder="1" applyAlignment="1">
      <alignment horizontal="center" vertical="center" wrapText="1"/>
      <protection/>
    </xf>
    <xf numFmtId="0" fontId="13" fillId="0" borderId="36" xfId="36" applyFont="1" applyBorder="1" applyAlignment="1">
      <alignment horizontal="center" vertical="center" wrapText="1"/>
      <protection/>
    </xf>
    <xf numFmtId="0" fontId="13" fillId="0" borderId="31" xfId="36" applyFont="1" applyBorder="1" applyAlignment="1">
      <alignment horizontal="center" vertical="center"/>
      <protection/>
    </xf>
    <xf numFmtId="0" fontId="13" fillId="0" borderId="35" xfId="36" applyFont="1" applyBorder="1" applyAlignment="1">
      <alignment horizontal="center" vertical="center"/>
      <protection/>
    </xf>
    <xf numFmtId="0" fontId="13" fillId="0" borderId="12" xfId="36" applyFont="1" applyBorder="1" applyAlignment="1">
      <alignment horizontal="center" vertical="center"/>
      <protection/>
    </xf>
    <xf numFmtId="0" fontId="13" fillId="0" borderId="31" xfId="36" applyFont="1" applyBorder="1" applyAlignment="1">
      <alignment horizontal="center" vertical="center" wrapText="1"/>
      <protection/>
    </xf>
    <xf numFmtId="0" fontId="12" fillId="0" borderId="40" xfId="36" applyFont="1" applyFill="1" applyBorder="1" applyAlignment="1">
      <alignment horizontal="left" vertical="top"/>
      <protection/>
    </xf>
    <xf numFmtId="0" fontId="12" fillId="0" borderId="31" xfId="36" applyFont="1" applyFill="1" applyBorder="1" applyAlignment="1">
      <alignment horizontal="left" vertical="top"/>
      <protection/>
    </xf>
    <xf numFmtId="0" fontId="11" fillId="0" borderId="41" xfId="36" applyFont="1" applyBorder="1" applyAlignment="1">
      <alignment horizontal="left"/>
      <protection/>
    </xf>
    <xf numFmtId="0" fontId="11" fillId="0" borderId="19" xfId="36" applyFont="1" applyBorder="1" applyAlignment="1">
      <alignment horizontal="left"/>
      <protection/>
    </xf>
    <xf numFmtId="0" fontId="12" fillId="0" borderId="41" xfId="36" applyFont="1" applyFill="1" applyBorder="1" applyAlignment="1">
      <alignment horizontal="left" vertical="top"/>
      <protection/>
    </xf>
    <xf numFmtId="0" fontId="12" fillId="0" borderId="19" xfId="36" applyFont="1" applyFill="1" applyBorder="1" applyAlignment="1">
      <alignment horizontal="left" vertical="top"/>
      <protection/>
    </xf>
    <xf numFmtId="0" fontId="11" fillId="0" borderId="41" xfId="36" applyFont="1" applyBorder="1" applyAlignment="1">
      <alignment horizontal="center"/>
      <protection/>
    </xf>
    <xf numFmtId="0" fontId="11" fillId="0" borderId="19" xfId="36" applyFont="1" applyBorder="1" applyAlignment="1">
      <alignment horizontal="center"/>
      <protection/>
    </xf>
    <xf numFmtId="0" fontId="11" fillId="0" borderId="42" xfId="36" applyFont="1" applyBorder="1" applyAlignment="1">
      <alignment horizontal="center"/>
      <protection/>
    </xf>
    <xf numFmtId="0" fontId="11" fillId="0" borderId="35" xfId="36" applyFont="1" applyBorder="1" applyAlignment="1">
      <alignment horizontal="center"/>
      <protection/>
    </xf>
    <xf numFmtId="0" fontId="12" fillId="0" borderId="59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2" fillId="0" borderId="60" xfId="36" applyFont="1" applyBorder="1" applyAlignment="1">
      <alignment horizontal="center"/>
      <protection/>
    </xf>
    <xf numFmtId="0" fontId="12" fillId="0" borderId="0" xfId="36" applyFont="1" applyBorder="1" applyAlignment="1">
      <alignment horizontal="center"/>
      <protection/>
    </xf>
    <xf numFmtId="0" fontId="73" fillId="0" borderId="0" xfId="0" applyFont="1" applyBorder="1" applyAlignment="1">
      <alignment horizontal="center"/>
    </xf>
    <xf numFmtId="0" fontId="70" fillId="0" borderId="0" xfId="0" applyFont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4</xdr:col>
      <xdr:colOff>1190625</xdr:colOff>
      <xdr:row>1</xdr:row>
      <xdr:rowOff>600075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</xdr:row>
      <xdr:rowOff>85725</xdr:rowOff>
    </xdr:from>
    <xdr:to>
      <xdr:col>9</xdr:col>
      <xdr:colOff>1028700</xdr:colOff>
      <xdr:row>1</xdr:row>
      <xdr:rowOff>438150</xdr:rowOff>
    </xdr:to>
    <xdr:sp>
      <xdr:nvSpPr>
        <xdr:cNvPr id="2" name="คำบรรยายภาพแบบสี่เหลี่ยม 3"/>
        <xdr:cNvSpPr>
          <a:spLocks/>
        </xdr:cNvSpPr>
      </xdr:nvSpPr>
      <xdr:spPr>
        <a:xfrm>
          <a:off x="5648325" y="228600"/>
          <a:ext cx="2085975" cy="352425"/>
        </a:xfrm>
        <a:prstGeom prst="wedgeRectCallout">
          <a:avLst>
            <a:gd name="adj1" fmla="val -7087"/>
            <a:gd name="adj2" fmla="val 1028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รหัสเอกสาร </a:t>
          </a:r>
          <a:r>
            <a:rPr lang="en-US" cap="none" sz="1700" b="1" i="0" u="none" baseline="0">
              <a:solidFill>
                <a:srgbClr val="000000"/>
              </a:solidFill>
            </a:rPr>
            <a:t>: HRM -</a:t>
          </a:r>
          <a:r>
            <a:rPr lang="en-US" cap="none" sz="1700" b="1" i="0" u="none" baseline="0">
              <a:solidFill>
                <a:srgbClr val="000000"/>
              </a:solidFill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</a:rPr>
            <a:t>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26"/>
  <sheetViews>
    <sheetView tabSelected="1" view="pageBreakPreview" zoomScale="115" zoomScaleNormal="85" zoomScaleSheetLayoutView="115" zoomScalePageLayoutView="0" workbookViewId="0" topLeftCell="A1">
      <selection activeCell="L2" sqref="L2"/>
    </sheetView>
  </sheetViews>
  <sheetFormatPr defaultColWidth="9.140625" defaultRowHeight="12.75"/>
  <cols>
    <col min="1" max="1" width="2.28125" style="43" customWidth="1"/>
    <col min="2" max="2" width="6.00390625" style="43" customWidth="1"/>
    <col min="3" max="3" width="2.57421875" style="43" customWidth="1"/>
    <col min="4" max="4" width="7.7109375" style="43" customWidth="1"/>
    <col min="5" max="5" width="21.140625" style="43" customWidth="1"/>
    <col min="6" max="6" width="19.7109375" style="43" customWidth="1"/>
    <col min="7" max="7" width="10.57421875" style="43" customWidth="1"/>
    <col min="8" max="8" width="10.28125" style="43" customWidth="1"/>
    <col min="9" max="9" width="20.28125" style="43" customWidth="1"/>
    <col min="10" max="10" width="16.140625" style="43" customWidth="1"/>
    <col min="11" max="16384" width="9.140625" style="43" customWidth="1"/>
  </cols>
  <sheetData>
    <row r="1" ht="11.25" customHeight="1"/>
    <row r="2" spans="2:10" ht="84" customHeight="1">
      <c r="B2" s="151" t="s">
        <v>54</v>
      </c>
      <c r="C2" s="152"/>
      <c r="D2" s="152"/>
      <c r="E2" s="152"/>
      <c r="F2" s="152"/>
      <c r="G2" s="152"/>
      <c r="H2" s="152"/>
      <c r="I2" s="152"/>
      <c r="J2" s="153"/>
    </row>
    <row r="3" spans="2:10" ht="27.75" customHeight="1">
      <c r="B3" s="44"/>
      <c r="C3" s="162" t="s">
        <v>56</v>
      </c>
      <c r="D3" s="163"/>
      <c r="E3" s="163"/>
      <c r="F3" s="163"/>
      <c r="G3" s="163"/>
      <c r="H3" s="163"/>
      <c r="I3" s="163"/>
      <c r="J3" s="164"/>
    </row>
    <row r="4" spans="2:10" s="46" customFormat="1" ht="33" customHeight="1">
      <c r="B4" s="45"/>
      <c r="C4" s="159" t="s">
        <v>45</v>
      </c>
      <c r="D4" s="160"/>
      <c r="E4" s="160"/>
      <c r="F4" s="160"/>
      <c r="G4" s="160"/>
      <c r="H4" s="160"/>
      <c r="I4" s="160"/>
      <c r="J4" s="161"/>
    </row>
    <row r="5" spans="2:10" s="46" customFormat="1" ht="28.5" customHeight="1">
      <c r="B5" s="45"/>
      <c r="C5" s="47" t="s">
        <v>7</v>
      </c>
      <c r="D5" s="48"/>
      <c r="E5" s="48"/>
      <c r="F5" s="48"/>
      <c r="G5" s="48"/>
      <c r="H5" s="48"/>
      <c r="I5" s="48"/>
      <c r="J5" s="49"/>
    </row>
    <row r="6" spans="2:10" s="46" customFormat="1" ht="38.25" customHeight="1">
      <c r="B6" s="45"/>
      <c r="C6" s="134" t="s">
        <v>0</v>
      </c>
      <c r="D6" s="135"/>
      <c r="E6" s="50" t="s">
        <v>1</v>
      </c>
      <c r="F6" s="134" t="s">
        <v>3</v>
      </c>
      <c r="G6" s="135"/>
      <c r="H6" s="50" t="s">
        <v>5</v>
      </c>
      <c r="I6" s="50" t="s">
        <v>2</v>
      </c>
      <c r="J6" s="50" t="s">
        <v>6</v>
      </c>
    </row>
    <row r="7" spans="2:10" s="46" customFormat="1" ht="38.25" customHeight="1">
      <c r="B7" s="45"/>
      <c r="C7" s="165"/>
      <c r="D7" s="166"/>
      <c r="E7" s="51"/>
      <c r="F7" s="136"/>
      <c r="G7" s="137"/>
      <c r="H7" s="51"/>
      <c r="I7" s="51"/>
      <c r="J7" s="52"/>
    </row>
    <row r="8" spans="2:10" s="46" customFormat="1" ht="38.25" customHeight="1">
      <c r="B8" s="45"/>
      <c r="C8" s="138"/>
      <c r="D8" s="139"/>
      <c r="E8" s="53"/>
      <c r="F8" s="138"/>
      <c r="G8" s="139"/>
      <c r="H8" s="53"/>
      <c r="I8" s="53"/>
      <c r="J8" s="53"/>
    </row>
    <row r="9" spans="2:10" s="46" customFormat="1" ht="43.5" customHeight="1">
      <c r="B9" s="54"/>
      <c r="C9" s="140"/>
      <c r="D9" s="141"/>
      <c r="E9" s="55"/>
      <c r="F9" s="140"/>
      <c r="G9" s="141"/>
      <c r="H9" s="55"/>
      <c r="I9" s="55"/>
      <c r="J9" s="55"/>
    </row>
    <row r="10" spans="2:10" s="46" customFormat="1" ht="21">
      <c r="B10" s="8" t="s">
        <v>10</v>
      </c>
      <c r="C10" s="154" t="s">
        <v>57</v>
      </c>
      <c r="D10" s="155"/>
      <c r="E10" s="155"/>
      <c r="F10" s="155"/>
      <c r="G10" s="155"/>
      <c r="H10" s="155"/>
      <c r="I10" s="155"/>
      <c r="J10" s="156"/>
    </row>
    <row r="11" spans="2:10" s="1" customFormat="1" ht="21">
      <c r="B11" s="8" t="s">
        <v>10</v>
      </c>
      <c r="C11" s="146" t="s">
        <v>46</v>
      </c>
      <c r="D11" s="143"/>
      <c r="E11" s="143"/>
      <c r="F11" s="143"/>
      <c r="G11" s="143"/>
      <c r="H11" s="143"/>
      <c r="I11" s="143"/>
      <c r="J11" s="147"/>
    </row>
    <row r="12" spans="2:10" s="1" customFormat="1" ht="21">
      <c r="B12" s="8" t="s">
        <v>10</v>
      </c>
      <c r="C12" s="146" t="s">
        <v>47</v>
      </c>
      <c r="D12" s="143"/>
      <c r="E12" s="143"/>
      <c r="F12" s="143"/>
      <c r="G12" s="143"/>
      <c r="H12" s="143"/>
      <c r="I12" s="41"/>
      <c r="J12" s="42"/>
    </row>
    <row r="13" spans="2:10" s="1" customFormat="1" ht="43.5" customHeight="1">
      <c r="B13" s="8" t="s">
        <v>10</v>
      </c>
      <c r="C13" s="146" t="s">
        <v>48</v>
      </c>
      <c r="D13" s="143"/>
      <c r="E13" s="143"/>
      <c r="F13" s="143"/>
      <c r="G13" s="143"/>
      <c r="H13" s="143"/>
      <c r="I13" s="143"/>
      <c r="J13" s="147"/>
    </row>
    <row r="14" spans="2:10" s="46" customFormat="1" ht="21">
      <c r="B14" s="8" t="s">
        <v>10</v>
      </c>
      <c r="C14" s="157" t="s">
        <v>49</v>
      </c>
      <c r="D14" s="158"/>
      <c r="E14" s="158"/>
      <c r="F14" s="158"/>
      <c r="G14" s="158"/>
      <c r="H14" s="158"/>
      <c r="I14" s="158"/>
      <c r="J14" s="42"/>
    </row>
    <row r="15" spans="2:10" s="46" customFormat="1" ht="21">
      <c r="B15" s="8" t="s">
        <v>10</v>
      </c>
      <c r="C15" s="146" t="s">
        <v>50</v>
      </c>
      <c r="D15" s="143"/>
      <c r="E15" s="143"/>
      <c r="F15" s="143"/>
      <c r="G15" s="143"/>
      <c r="H15" s="143"/>
      <c r="I15" s="143"/>
      <c r="J15" s="147"/>
    </row>
    <row r="16" spans="2:10" s="46" customFormat="1" ht="42" customHeight="1">
      <c r="B16" s="8" t="s">
        <v>10</v>
      </c>
      <c r="C16" s="146" t="s">
        <v>51</v>
      </c>
      <c r="D16" s="143"/>
      <c r="E16" s="143"/>
      <c r="F16" s="143"/>
      <c r="G16" s="143"/>
      <c r="H16" s="143"/>
      <c r="I16" s="143"/>
      <c r="J16" s="147"/>
    </row>
    <row r="17" spans="2:10" s="46" customFormat="1" ht="21">
      <c r="B17" s="8" t="s">
        <v>10</v>
      </c>
      <c r="C17" s="146" t="s">
        <v>52</v>
      </c>
      <c r="D17" s="143"/>
      <c r="E17" s="143"/>
      <c r="F17" s="143"/>
      <c r="G17" s="143"/>
      <c r="H17" s="143"/>
      <c r="I17" s="143"/>
      <c r="J17" s="147"/>
    </row>
    <row r="18" spans="2:10" s="46" customFormat="1" ht="21">
      <c r="B18" s="9" t="s">
        <v>10</v>
      </c>
      <c r="C18" s="148" t="s">
        <v>53</v>
      </c>
      <c r="D18" s="149"/>
      <c r="E18" s="149"/>
      <c r="F18" s="149"/>
      <c r="G18" s="149"/>
      <c r="H18" s="149"/>
      <c r="I18" s="149"/>
      <c r="J18" s="150"/>
    </row>
    <row r="19" spans="3:10" ht="45" customHeight="1">
      <c r="C19" s="143" t="s">
        <v>44</v>
      </c>
      <c r="D19" s="143"/>
      <c r="E19" s="143"/>
      <c r="F19" s="143"/>
      <c r="G19" s="143"/>
      <c r="H19" s="143"/>
      <c r="I19" s="143"/>
      <c r="J19" s="143"/>
    </row>
    <row r="20" spans="3:10" ht="16.5" customHeight="1">
      <c r="C20" s="2"/>
      <c r="D20" s="2"/>
      <c r="E20" s="2"/>
      <c r="F20" s="2"/>
      <c r="G20" s="2"/>
      <c r="H20" s="2"/>
      <c r="I20" s="2"/>
      <c r="J20" s="2"/>
    </row>
    <row r="21" spans="3:10" s="3" customFormat="1" ht="26.25" customHeight="1">
      <c r="C21" s="6"/>
      <c r="D21" s="6"/>
      <c r="E21" s="6"/>
      <c r="F21" s="6"/>
      <c r="G21" s="144" t="s">
        <v>55</v>
      </c>
      <c r="H21" s="144"/>
      <c r="I21" s="144"/>
      <c r="J21" s="144"/>
    </row>
    <row r="22" spans="3:10" s="3" customFormat="1" ht="18.75" customHeight="1">
      <c r="C22" s="6"/>
      <c r="D22" s="6"/>
      <c r="E22" s="6"/>
      <c r="F22" s="6"/>
      <c r="G22" s="144" t="s">
        <v>9</v>
      </c>
      <c r="H22" s="144"/>
      <c r="I22" s="144"/>
      <c r="J22" s="144"/>
    </row>
    <row r="23" spans="3:10" s="4" customFormat="1" ht="24.75" customHeight="1">
      <c r="C23" s="7"/>
      <c r="D23" s="7"/>
      <c r="E23" s="7"/>
      <c r="F23" s="7"/>
      <c r="G23" s="142" t="s">
        <v>8</v>
      </c>
      <c r="H23" s="142"/>
      <c r="I23" s="142"/>
      <c r="J23" s="142"/>
    </row>
    <row r="24" spans="7:10" s="1" customFormat="1" ht="21">
      <c r="G24" s="145" t="s">
        <v>4</v>
      </c>
      <c r="H24" s="145"/>
      <c r="I24" s="145"/>
      <c r="J24" s="145"/>
    </row>
    <row r="25" spans="8:10" s="1" customFormat="1" ht="18" customHeight="1">
      <c r="H25" s="5"/>
      <c r="I25" s="5"/>
      <c r="J25" s="5"/>
    </row>
    <row r="26" spans="2:10" ht="48" customHeight="1">
      <c r="B26" s="132" t="s">
        <v>43</v>
      </c>
      <c r="C26" s="133"/>
      <c r="D26" s="133"/>
      <c r="E26" s="133"/>
      <c r="F26" s="133"/>
      <c r="G26" s="133"/>
      <c r="H26" s="133"/>
      <c r="I26" s="133"/>
      <c r="J26" s="133"/>
    </row>
  </sheetData>
  <sheetProtection/>
  <mergeCells count="26">
    <mergeCell ref="B2:J2"/>
    <mergeCell ref="C10:J10"/>
    <mergeCell ref="C14:I14"/>
    <mergeCell ref="C11:J11"/>
    <mergeCell ref="C4:J4"/>
    <mergeCell ref="C3:J3"/>
    <mergeCell ref="C6:D6"/>
    <mergeCell ref="C8:D8"/>
    <mergeCell ref="C7:D7"/>
    <mergeCell ref="C9:D9"/>
    <mergeCell ref="C15:J15"/>
    <mergeCell ref="C13:J13"/>
    <mergeCell ref="C12:H12"/>
    <mergeCell ref="C18:J18"/>
    <mergeCell ref="C16:J16"/>
    <mergeCell ref="C17:J17"/>
    <mergeCell ref="B26:J26"/>
    <mergeCell ref="F6:G6"/>
    <mergeCell ref="F7:G7"/>
    <mergeCell ref="F8:G8"/>
    <mergeCell ref="F9:G9"/>
    <mergeCell ref="G23:J23"/>
    <mergeCell ref="C19:J19"/>
    <mergeCell ref="G21:J21"/>
    <mergeCell ref="G24:J24"/>
    <mergeCell ref="G22:J22"/>
  </mergeCells>
  <printOptions/>
  <pageMargins left="0.1968503937007874" right="0" top="0.15748031496062992" bottom="0.15748031496062992" header="0.15748031496062992" footer="0.1181102362204724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7109375" style="10" customWidth="1"/>
    <col min="2" max="2" width="30.28125" style="10" bestFit="1" customWidth="1"/>
    <col min="3" max="3" width="11.421875" style="39" bestFit="1" customWidth="1"/>
    <col min="4" max="4" width="10.140625" style="39" bestFit="1" customWidth="1"/>
    <col min="5" max="5" width="12.421875" style="39" customWidth="1"/>
    <col min="6" max="6" width="12.57421875" style="39" customWidth="1"/>
    <col min="7" max="7" width="13.28125" style="39" customWidth="1"/>
    <col min="8" max="8" width="12.8515625" style="39" customWidth="1"/>
    <col min="9" max="9" width="14.00390625" style="39" customWidth="1"/>
    <col min="10" max="10" width="14.28125" style="39" customWidth="1"/>
    <col min="11" max="12" width="14.7109375" style="39" customWidth="1"/>
    <col min="13" max="13" width="12.7109375" style="39" customWidth="1"/>
    <col min="14" max="14" width="13.28125" style="39" customWidth="1"/>
    <col min="15" max="15" width="17.00390625" style="10" customWidth="1"/>
    <col min="16" max="16384" width="9.140625" style="10" customWidth="1"/>
  </cols>
  <sheetData>
    <row r="1" spans="1:15" ht="23.25">
      <c r="A1" s="167" t="s">
        <v>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40" customFormat="1" ht="23.25">
      <c r="A2" s="167" t="s">
        <v>12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69.75">
      <c r="A3" s="11" t="s">
        <v>0</v>
      </c>
      <c r="B3" s="11" t="s">
        <v>13</v>
      </c>
      <c r="C3" s="12" t="s">
        <v>14</v>
      </c>
      <c r="D3" s="13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4" t="s">
        <v>26</v>
      </c>
    </row>
    <row r="4" spans="1:15" ht="23.25">
      <c r="A4" s="168" t="s">
        <v>27</v>
      </c>
      <c r="B4" s="169"/>
      <c r="C4" s="169"/>
      <c r="D4" s="170"/>
      <c r="E4" s="15"/>
      <c r="F4" s="15"/>
      <c r="G4" s="15"/>
      <c r="H4" s="15"/>
      <c r="I4" s="15"/>
      <c r="J4" s="15"/>
      <c r="K4" s="15"/>
      <c r="L4" s="15"/>
      <c r="M4" s="15"/>
      <c r="N4" s="15"/>
      <c r="O4" s="171"/>
    </row>
    <row r="5" spans="1:15" ht="23.25">
      <c r="A5" s="16">
        <v>1</v>
      </c>
      <c r="B5" s="17" t="s">
        <v>28</v>
      </c>
      <c r="C5" s="18">
        <v>18900</v>
      </c>
      <c r="D5" s="19">
        <v>1140</v>
      </c>
      <c r="E5" s="18">
        <v>12600</v>
      </c>
      <c r="F5" s="18">
        <f>E5+D5</f>
        <v>13740</v>
      </c>
      <c r="G5" s="18">
        <f>F5+D5</f>
        <v>14880</v>
      </c>
      <c r="H5" s="18">
        <f>G5+D5</f>
        <v>16020</v>
      </c>
      <c r="I5" s="18">
        <f>H5+D5</f>
        <v>17160</v>
      </c>
      <c r="J5" s="18">
        <f>I5+D5</f>
        <v>18300</v>
      </c>
      <c r="K5" s="18">
        <f>J5+D5</f>
        <v>19440</v>
      </c>
      <c r="L5" s="18">
        <f>K5+D5</f>
        <v>20580</v>
      </c>
      <c r="M5" s="18">
        <f>L5+D5</f>
        <v>21720</v>
      </c>
      <c r="N5" s="18">
        <f>M5+D5</f>
        <v>22860</v>
      </c>
      <c r="O5" s="171"/>
    </row>
    <row r="6" spans="1:15" ht="23.25">
      <c r="A6" s="20">
        <v>2</v>
      </c>
      <c r="B6" s="21" t="s">
        <v>29</v>
      </c>
      <c r="C6" s="22"/>
      <c r="D6" s="23"/>
      <c r="E6" s="22">
        <v>685</v>
      </c>
      <c r="F6" s="22"/>
      <c r="G6" s="22"/>
      <c r="H6" s="22"/>
      <c r="I6" s="22"/>
      <c r="J6" s="22"/>
      <c r="K6" s="22"/>
      <c r="L6" s="22"/>
      <c r="M6" s="22"/>
      <c r="N6" s="22"/>
      <c r="O6" s="171"/>
    </row>
    <row r="7" spans="1:15" ht="23.25">
      <c r="A7" s="20">
        <v>3</v>
      </c>
      <c r="B7" s="21" t="s">
        <v>30</v>
      </c>
      <c r="C7" s="22"/>
      <c r="D7" s="23"/>
      <c r="E7" s="22">
        <f>(E5+E6)*5/100</f>
        <v>664.25</v>
      </c>
      <c r="F7" s="22">
        <f>(F5+F6)*5/100</f>
        <v>687</v>
      </c>
      <c r="G7" s="22">
        <f>(G5+G6)*5/100</f>
        <v>744</v>
      </c>
      <c r="H7" s="22">
        <v>750</v>
      </c>
      <c r="I7" s="22">
        <v>750</v>
      </c>
      <c r="J7" s="22">
        <v>750</v>
      </c>
      <c r="K7" s="22">
        <v>750</v>
      </c>
      <c r="L7" s="22">
        <v>750</v>
      </c>
      <c r="M7" s="22">
        <v>750</v>
      </c>
      <c r="N7" s="22">
        <v>750</v>
      </c>
      <c r="O7" s="171"/>
    </row>
    <row r="8" spans="1:15" ht="23.25">
      <c r="A8" s="20">
        <v>4</v>
      </c>
      <c r="B8" s="21" t="s">
        <v>31</v>
      </c>
      <c r="C8" s="22"/>
      <c r="D8" s="23"/>
      <c r="E8" s="22">
        <f>E5*5/100</f>
        <v>630</v>
      </c>
      <c r="F8" s="22">
        <f aca="true" t="shared" si="0" ref="F8:N8">F5*5/100</f>
        <v>687</v>
      </c>
      <c r="G8" s="22">
        <f t="shared" si="0"/>
        <v>744</v>
      </c>
      <c r="H8" s="22">
        <f t="shared" si="0"/>
        <v>801</v>
      </c>
      <c r="I8" s="22">
        <f t="shared" si="0"/>
        <v>858</v>
      </c>
      <c r="J8" s="22">
        <f t="shared" si="0"/>
        <v>915</v>
      </c>
      <c r="K8" s="22">
        <f t="shared" si="0"/>
        <v>972</v>
      </c>
      <c r="L8" s="22">
        <f t="shared" si="0"/>
        <v>1029</v>
      </c>
      <c r="M8" s="22">
        <f t="shared" si="0"/>
        <v>1086</v>
      </c>
      <c r="N8" s="22">
        <f t="shared" si="0"/>
        <v>1143</v>
      </c>
      <c r="O8" s="171"/>
    </row>
    <row r="9" spans="1:15" ht="23.25">
      <c r="A9" s="24">
        <v>5</v>
      </c>
      <c r="B9" s="25" t="s">
        <v>32</v>
      </c>
      <c r="C9" s="26"/>
      <c r="D9" s="27"/>
      <c r="E9" s="26">
        <v>7000</v>
      </c>
      <c r="F9" s="26">
        <v>7000</v>
      </c>
      <c r="G9" s="26">
        <v>7000</v>
      </c>
      <c r="H9" s="26">
        <v>7000</v>
      </c>
      <c r="I9" s="26">
        <v>7000</v>
      </c>
      <c r="J9" s="26">
        <v>7000</v>
      </c>
      <c r="K9" s="26">
        <v>7000</v>
      </c>
      <c r="L9" s="26">
        <v>7000</v>
      </c>
      <c r="M9" s="26">
        <v>7000</v>
      </c>
      <c r="N9" s="26">
        <v>7000</v>
      </c>
      <c r="O9" s="171"/>
    </row>
    <row r="10" spans="1:15" s="30" customFormat="1" ht="23.25">
      <c r="A10" s="172" t="s">
        <v>33</v>
      </c>
      <c r="B10" s="172"/>
      <c r="C10" s="172"/>
      <c r="D10" s="173"/>
      <c r="E10" s="28">
        <f aca="true" t="shared" si="1" ref="E10:N10">SUM(E5:E9)*12</f>
        <v>258951</v>
      </c>
      <c r="F10" s="29">
        <f t="shared" si="1"/>
        <v>265368</v>
      </c>
      <c r="G10" s="29">
        <f t="shared" si="1"/>
        <v>280416</v>
      </c>
      <c r="H10" s="29">
        <f t="shared" si="1"/>
        <v>294852</v>
      </c>
      <c r="I10" s="29">
        <f t="shared" si="1"/>
        <v>309216</v>
      </c>
      <c r="J10" s="29">
        <f t="shared" si="1"/>
        <v>323580</v>
      </c>
      <c r="K10" s="29">
        <f t="shared" si="1"/>
        <v>337944</v>
      </c>
      <c r="L10" s="29">
        <f t="shared" si="1"/>
        <v>352308</v>
      </c>
      <c r="M10" s="29">
        <f t="shared" si="1"/>
        <v>366672</v>
      </c>
      <c r="N10" s="29">
        <f t="shared" si="1"/>
        <v>381036</v>
      </c>
      <c r="O10" s="171"/>
    </row>
    <row r="11" spans="1:15" ht="23.25">
      <c r="A11" s="31">
        <v>6</v>
      </c>
      <c r="B11" s="32" t="s">
        <v>34</v>
      </c>
      <c r="C11" s="33"/>
      <c r="D11" s="34"/>
      <c r="E11" s="33">
        <f>E5*3</f>
        <v>37800</v>
      </c>
      <c r="F11" s="33">
        <f>F5*3</f>
        <v>41220</v>
      </c>
      <c r="G11" s="33">
        <f>G5*6</f>
        <v>89280</v>
      </c>
      <c r="H11" s="33">
        <f>H5*6</f>
        <v>96120</v>
      </c>
      <c r="I11" s="33">
        <f>I5*6</f>
        <v>102960</v>
      </c>
      <c r="J11" s="33">
        <f>J5*8</f>
        <v>146400</v>
      </c>
      <c r="K11" s="33">
        <f>K5*8</f>
        <v>155520</v>
      </c>
      <c r="L11" s="33">
        <f>L5*8</f>
        <v>164640</v>
      </c>
      <c r="M11" s="33">
        <f>M5*8</f>
        <v>173760</v>
      </c>
      <c r="N11" s="33">
        <f>N5*10</f>
        <v>228600</v>
      </c>
      <c r="O11" s="171"/>
    </row>
    <row r="12" spans="1:15" ht="23.25">
      <c r="A12" s="174" t="s">
        <v>35</v>
      </c>
      <c r="B12" s="174"/>
      <c r="C12" s="174"/>
      <c r="D12" s="175"/>
      <c r="E12" s="35">
        <f aca="true" t="shared" si="2" ref="E12:N12">SUM(E10:E11)</f>
        <v>296751</v>
      </c>
      <c r="F12" s="36">
        <f t="shared" si="2"/>
        <v>306588</v>
      </c>
      <c r="G12" s="36">
        <f t="shared" si="2"/>
        <v>369696</v>
      </c>
      <c r="H12" s="36">
        <f t="shared" si="2"/>
        <v>390972</v>
      </c>
      <c r="I12" s="36">
        <f t="shared" si="2"/>
        <v>412176</v>
      </c>
      <c r="J12" s="36">
        <f t="shared" si="2"/>
        <v>469980</v>
      </c>
      <c r="K12" s="36">
        <f t="shared" si="2"/>
        <v>493464</v>
      </c>
      <c r="L12" s="36">
        <f t="shared" si="2"/>
        <v>516948</v>
      </c>
      <c r="M12" s="36">
        <f t="shared" si="2"/>
        <v>540432</v>
      </c>
      <c r="N12" s="36">
        <f t="shared" si="2"/>
        <v>609636</v>
      </c>
      <c r="O12" s="37">
        <f>SUM(E12:N12)</f>
        <v>4406643</v>
      </c>
    </row>
    <row r="13" spans="1:15" ht="23.25">
      <c r="A13" s="168" t="s">
        <v>36</v>
      </c>
      <c r="B13" s="169"/>
      <c r="C13" s="169"/>
      <c r="D13" s="17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1"/>
    </row>
    <row r="14" spans="1:15" ht="23.25">
      <c r="A14" s="16">
        <v>1</v>
      </c>
      <c r="B14" s="17" t="s">
        <v>28</v>
      </c>
      <c r="C14" s="18">
        <v>18900</v>
      </c>
      <c r="D14" s="19">
        <v>1140</v>
      </c>
      <c r="E14" s="18">
        <v>12600</v>
      </c>
      <c r="F14" s="18">
        <f>E14+D14</f>
        <v>13740</v>
      </c>
      <c r="G14" s="18">
        <f>F14+D14</f>
        <v>14880</v>
      </c>
      <c r="H14" s="18">
        <f>G14+D14</f>
        <v>16020</v>
      </c>
      <c r="I14" s="18">
        <f>H14+D14</f>
        <v>17160</v>
      </c>
      <c r="J14" s="18">
        <f>I14+D14</f>
        <v>18300</v>
      </c>
      <c r="K14" s="18">
        <f>J14+D14</f>
        <v>19440</v>
      </c>
      <c r="L14" s="18">
        <f>K14+D14</f>
        <v>20580</v>
      </c>
      <c r="M14" s="18">
        <f>L14+D14</f>
        <v>21720</v>
      </c>
      <c r="N14" s="18">
        <f>M14+D14</f>
        <v>22860</v>
      </c>
      <c r="O14" s="171"/>
    </row>
    <row r="15" spans="1:15" ht="23.25">
      <c r="A15" s="20">
        <v>2</v>
      </c>
      <c r="B15" s="21" t="s">
        <v>29</v>
      </c>
      <c r="C15" s="22"/>
      <c r="D15" s="23"/>
      <c r="E15" s="22">
        <v>685</v>
      </c>
      <c r="F15" s="22"/>
      <c r="G15" s="22"/>
      <c r="H15" s="22"/>
      <c r="I15" s="22"/>
      <c r="J15" s="22"/>
      <c r="K15" s="22"/>
      <c r="L15" s="22"/>
      <c r="M15" s="22"/>
      <c r="N15" s="22"/>
      <c r="O15" s="171"/>
    </row>
    <row r="16" spans="1:15" ht="23.25">
      <c r="A16" s="20">
        <v>3</v>
      </c>
      <c r="B16" s="21" t="s">
        <v>30</v>
      </c>
      <c r="C16" s="22"/>
      <c r="D16" s="23"/>
      <c r="E16" s="22">
        <f>(E14+E15)*5/100</f>
        <v>664.25</v>
      </c>
      <c r="F16" s="22">
        <f>(F14+F15)*5/100</f>
        <v>687</v>
      </c>
      <c r="G16" s="22">
        <f>(G14+G15)*5/100</f>
        <v>744</v>
      </c>
      <c r="H16" s="22">
        <v>750</v>
      </c>
      <c r="I16" s="22">
        <v>750</v>
      </c>
      <c r="J16" s="22">
        <v>750</v>
      </c>
      <c r="K16" s="22">
        <v>750</v>
      </c>
      <c r="L16" s="22">
        <v>750</v>
      </c>
      <c r="M16" s="22">
        <v>750</v>
      </c>
      <c r="N16" s="22">
        <v>750</v>
      </c>
      <c r="O16" s="171"/>
    </row>
    <row r="17" spans="1:15" ht="23.25">
      <c r="A17" s="20">
        <v>4</v>
      </c>
      <c r="B17" s="21" t="s">
        <v>31</v>
      </c>
      <c r="C17" s="22"/>
      <c r="D17" s="23"/>
      <c r="E17" s="22">
        <f>E14*5/100</f>
        <v>630</v>
      </c>
      <c r="F17" s="22">
        <f aca="true" t="shared" si="3" ref="F17:N17">F14*5/100</f>
        <v>687</v>
      </c>
      <c r="G17" s="22">
        <f t="shared" si="3"/>
        <v>744</v>
      </c>
      <c r="H17" s="22">
        <f t="shared" si="3"/>
        <v>801</v>
      </c>
      <c r="I17" s="22">
        <f t="shared" si="3"/>
        <v>858</v>
      </c>
      <c r="J17" s="22">
        <f t="shared" si="3"/>
        <v>915</v>
      </c>
      <c r="K17" s="22">
        <f t="shared" si="3"/>
        <v>972</v>
      </c>
      <c r="L17" s="22">
        <f t="shared" si="3"/>
        <v>1029</v>
      </c>
      <c r="M17" s="22">
        <f t="shared" si="3"/>
        <v>1086</v>
      </c>
      <c r="N17" s="22">
        <f t="shared" si="3"/>
        <v>1143</v>
      </c>
      <c r="O17" s="171"/>
    </row>
    <row r="18" spans="1:15" ht="23.25">
      <c r="A18" s="24">
        <v>5</v>
      </c>
      <c r="B18" s="25" t="s">
        <v>32</v>
      </c>
      <c r="C18" s="26"/>
      <c r="D18" s="27"/>
      <c r="E18" s="26">
        <v>7000</v>
      </c>
      <c r="F18" s="26">
        <v>7000</v>
      </c>
      <c r="G18" s="26">
        <v>7000</v>
      </c>
      <c r="H18" s="26">
        <v>7000</v>
      </c>
      <c r="I18" s="26">
        <v>7000</v>
      </c>
      <c r="J18" s="26">
        <v>7000</v>
      </c>
      <c r="K18" s="26">
        <v>7000</v>
      </c>
      <c r="L18" s="26">
        <v>7000</v>
      </c>
      <c r="M18" s="26">
        <v>7000</v>
      </c>
      <c r="N18" s="26">
        <v>7000</v>
      </c>
      <c r="O18" s="171"/>
    </row>
    <row r="19" spans="1:15" ht="23.25">
      <c r="A19" s="172" t="s">
        <v>33</v>
      </c>
      <c r="B19" s="172"/>
      <c r="C19" s="172"/>
      <c r="D19" s="173"/>
      <c r="E19" s="28">
        <f>SUM(E14:E18)*12</f>
        <v>258951</v>
      </c>
      <c r="F19" s="29">
        <f>SUM(F14:F18)*12</f>
        <v>265368</v>
      </c>
      <c r="G19" s="29">
        <f aca="true" t="shared" si="4" ref="G19:N19">SUM(G14:G18)*12</f>
        <v>280416</v>
      </c>
      <c r="H19" s="29">
        <f t="shared" si="4"/>
        <v>294852</v>
      </c>
      <c r="I19" s="29">
        <f t="shared" si="4"/>
        <v>309216</v>
      </c>
      <c r="J19" s="29">
        <f t="shared" si="4"/>
        <v>323580</v>
      </c>
      <c r="K19" s="29">
        <f t="shared" si="4"/>
        <v>337944</v>
      </c>
      <c r="L19" s="29">
        <f t="shared" si="4"/>
        <v>352308</v>
      </c>
      <c r="M19" s="29">
        <f t="shared" si="4"/>
        <v>366672</v>
      </c>
      <c r="N19" s="29">
        <f t="shared" si="4"/>
        <v>381036</v>
      </c>
      <c r="O19" s="171"/>
    </row>
    <row r="20" spans="1:15" ht="23.25">
      <c r="A20" s="31">
        <v>6</v>
      </c>
      <c r="B20" s="32" t="s">
        <v>34</v>
      </c>
      <c r="C20" s="33"/>
      <c r="D20" s="34"/>
      <c r="E20" s="33">
        <f>E14*3</f>
        <v>37800</v>
      </c>
      <c r="F20" s="33">
        <f>F14*3</f>
        <v>41220</v>
      </c>
      <c r="G20" s="33">
        <f>G14*6</f>
        <v>89280</v>
      </c>
      <c r="H20" s="33">
        <f>H14*6</f>
        <v>96120</v>
      </c>
      <c r="I20" s="33">
        <f>I14*6</f>
        <v>102960</v>
      </c>
      <c r="J20" s="33">
        <f>J14*8</f>
        <v>146400</v>
      </c>
      <c r="K20" s="33">
        <f>K14*8</f>
        <v>155520</v>
      </c>
      <c r="L20" s="33">
        <f>L14*8</f>
        <v>164640</v>
      </c>
      <c r="M20" s="33">
        <f>M14*8</f>
        <v>173760</v>
      </c>
      <c r="N20" s="33">
        <f>N14*10</f>
        <v>228600</v>
      </c>
      <c r="O20" s="171"/>
    </row>
    <row r="21" spans="1:15" ht="23.25">
      <c r="A21" s="174" t="s">
        <v>35</v>
      </c>
      <c r="B21" s="174"/>
      <c r="C21" s="174"/>
      <c r="D21" s="175"/>
      <c r="E21" s="35">
        <f aca="true" t="shared" si="5" ref="E21:N21">SUM(E19:E20)</f>
        <v>296751</v>
      </c>
      <c r="F21" s="36">
        <f t="shared" si="5"/>
        <v>306588</v>
      </c>
      <c r="G21" s="36">
        <f t="shared" si="5"/>
        <v>369696</v>
      </c>
      <c r="H21" s="36">
        <f t="shared" si="5"/>
        <v>390972</v>
      </c>
      <c r="I21" s="36">
        <f t="shared" si="5"/>
        <v>412176</v>
      </c>
      <c r="J21" s="36">
        <f t="shared" si="5"/>
        <v>469980</v>
      </c>
      <c r="K21" s="36">
        <f t="shared" si="5"/>
        <v>493464</v>
      </c>
      <c r="L21" s="36">
        <f t="shared" si="5"/>
        <v>516948</v>
      </c>
      <c r="M21" s="36">
        <f t="shared" si="5"/>
        <v>540432</v>
      </c>
      <c r="N21" s="36">
        <f t="shared" si="5"/>
        <v>609636</v>
      </c>
      <c r="O21" s="37">
        <f>SUM(E21:N21)</f>
        <v>4406643</v>
      </c>
    </row>
    <row r="22" spans="1:15" ht="23.25">
      <c r="A22" s="168" t="s">
        <v>37</v>
      </c>
      <c r="B22" s="169"/>
      <c r="C22" s="169"/>
      <c r="D22" s="17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1"/>
    </row>
    <row r="23" spans="1:15" ht="23.25">
      <c r="A23" s="16">
        <v>1</v>
      </c>
      <c r="B23" s="17" t="s">
        <v>28</v>
      </c>
      <c r="C23" s="18">
        <v>18900</v>
      </c>
      <c r="D23" s="19">
        <v>1140</v>
      </c>
      <c r="E23" s="18">
        <v>12600</v>
      </c>
      <c r="F23" s="18">
        <f>E23+D23</f>
        <v>13740</v>
      </c>
      <c r="G23" s="18">
        <f>F23+D23</f>
        <v>14880</v>
      </c>
      <c r="H23" s="18">
        <f>G23+D23</f>
        <v>16020</v>
      </c>
      <c r="I23" s="18">
        <f>H23+D23</f>
        <v>17160</v>
      </c>
      <c r="J23" s="18">
        <f>I23+D23</f>
        <v>18300</v>
      </c>
      <c r="K23" s="18">
        <f>J23+D23</f>
        <v>19440</v>
      </c>
      <c r="L23" s="18">
        <f>K23+D23</f>
        <v>20580</v>
      </c>
      <c r="M23" s="18">
        <f>L23+D23</f>
        <v>21720</v>
      </c>
      <c r="N23" s="18">
        <f>M23+D23</f>
        <v>22860</v>
      </c>
      <c r="O23" s="171"/>
    </row>
    <row r="24" spans="1:15" ht="23.25">
      <c r="A24" s="20">
        <v>2</v>
      </c>
      <c r="B24" s="21" t="s">
        <v>29</v>
      </c>
      <c r="C24" s="22"/>
      <c r="D24" s="23"/>
      <c r="E24" s="22">
        <v>685</v>
      </c>
      <c r="F24" s="22"/>
      <c r="G24" s="22"/>
      <c r="H24" s="22"/>
      <c r="I24" s="22"/>
      <c r="J24" s="22"/>
      <c r="K24" s="22"/>
      <c r="L24" s="22"/>
      <c r="M24" s="22"/>
      <c r="N24" s="22"/>
      <c r="O24" s="171"/>
    </row>
    <row r="25" spans="1:15" ht="23.25">
      <c r="A25" s="20">
        <v>3</v>
      </c>
      <c r="B25" s="21" t="s">
        <v>30</v>
      </c>
      <c r="C25" s="22"/>
      <c r="D25" s="23"/>
      <c r="E25" s="22">
        <f>(E23+E24)*5/100</f>
        <v>664.25</v>
      </c>
      <c r="F25" s="22">
        <f>(F23+F24)*5/100</f>
        <v>687</v>
      </c>
      <c r="G25" s="22">
        <f>(G23+G24)*5/100</f>
        <v>744</v>
      </c>
      <c r="H25" s="22">
        <v>750</v>
      </c>
      <c r="I25" s="22">
        <v>750</v>
      </c>
      <c r="J25" s="22">
        <v>750</v>
      </c>
      <c r="K25" s="22">
        <v>750</v>
      </c>
      <c r="L25" s="22">
        <v>750</v>
      </c>
      <c r="M25" s="22">
        <v>750</v>
      </c>
      <c r="N25" s="22">
        <v>750</v>
      </c>
      <c r="O25" s="171"/>
    </row>
    <row r="26" spans="1:15" ht="23.25">
      <c r="A26" s="20">
        <v>4</v>
      </c>
      <c r="B26" s="21" t="s">
        <v>31</v>
      </c>
      <c r="C26" s="22"/>
      <c r="D26" s="23"/>
      <c r="E26" s="22">
        <f>E23*5/100</f>
        <v>630</v>
      </c>
      <c r="F26" s="22">
        <f aca="true" t="shared" si="6" ref="F26:N26">F23*5/100</f>
        <v>687</v>
      </c>
      <c r="G26" s="22">
        <f t="shared" si="6"/>
        <v>744</v>
      </c>
      <c r="H26" s="22">
        <f t="shared" si="6"/>
        <v>801</v>
      </c>
      <c r="I26" s="22">
        <f t="shared" si="6"/>
        <v>858</v>
      </c>
      <c r="J26" s="22">
        <f t="shared" si="6"/>
        <v>915</v>
      </c>
      <c r="K26" s="22">
        <f t="shared" si="6"/>
        <v>972</v>
      </c>
      <c r="L26" s="22">
        <f t="shared" si="6"/>
        <v>1029</v>
      </c>
      <c r="M26" s="22">
        <f t="shared" si="6"/>
        <v>1086</v>
      </c>
      <c r="N26" s="22">
        <f t="shared" si="6"/>
        <v>1143</v>
      </c>
      <c r="O26" s="171"/>
    </row>
    <row r="27" spans="1:15" ht="23.25">
      <c r="A27" s="24">
        <v>5</v>
      </c>
      <c r="B27" s="25" t="s">
        <v>32</v>
      </c>
      <c r="C27" s="26"/>
      <c r="D27" s="27"/>
      <c r="E27" s="26">
        <v>7000</v>
      </c>
      <c r="F27" s="26">
        <v>7000</v>
      </c>
      <c r="G27" s="26">
        <v>7000</v>
      </c>
      <c r="H27" s="26">
        <v>7000</v>
      </c>
      <c r="I27" s="26">
        <v>7000</v>
      </c>
      <c r="J27" s="26">
        <v>7000</v>
      </c>
      <c r="K27" s="26">
        <v>7000</v>
      </c>
      <c r="L27" s="26">
        <v>7000</v>
      </c>
      <c r="M27" s="26">
        <v>7000</v>
      </c>
      <c r="N27" s="26">
        <v>7000</v>
      </c>
      <c r="O27" s="171"/>
    </row>
    <row r="28" spans="1:15" ht="23.25">
      <c r="A28" s="172" t="s">
        <v>33</v>
      </c>
      <c r="B28" s="172"/>
      <c r="C28" s="172"/>
      <c r="D28" s="173"/>
      <c r="E28" s="28">
        <f>SUM(E23:E27)*12</f>
        <v>258951</v>
      </c>
      <c r="F28" s="29">
        <f>SUM(F23:F27)*12</f>
        <v>265368</v>
      </c>
      <c r="G28" s="29">
        <f aca="true" t="shared" si="7" ref="G28:N28">SUM(G23:G27)*12</f>
        <v>280416</v>
      </c>
      <c r="H28" s="29">
        <f t="shared" si="7"/>
        <v>294852</v>
      </c>
      <c r="I28" s="29">
        <f t="shared" si="7"/>
        <v>309216</v>
      </c>
      <c r="J28" s="29">
        <f t="shared" si="7"/>
        <v>323580</v>
      </c>
      <c r="K28" s="29">
        <f t="shared" si="7"/>
        <v>337944</v>
      </c>
      <c r="L28" s="29">
        <f t="shared" si="7"/>
        <v>352308</v>
      </c>
      <c r="M28" s="29">
        <f t="shared" si="7"/>
        <v>366672</v>
      </c>
      <c r="N28" s="29">
        <f t="shared" si="7"/>
        <v>381036</v>
      </c>
      <c r="O28" s="171"/>
    </row>
    <row r="29" spans="1:15" ht="23.25">
      <c r="A29" s="31">
        <v>6</v>
      </c>
      <c r="B29" s="32" t="s">
        <v>34</v>
      </c>
      <c r="C29" s="33"/>
      <c r="D29" s="34"/>
      <c r="E29" s="33">
        <f>E23*3</f>
        <v>37800</v>
      </c>
      <c r="F29" s="33">
        <f>F23*3</f>
        <v>41220</v>
      </c>
      <c r="G29" s="33">
        <f>G23*6</f>
        <v>89280</v>
      </c>
      <c r="H29" s="33">
        <f>H23*6</f>
        <v>96120</v>
      </c>
      <c r="I29" s="33">
        <f>I23*6</f>
        <v>102960</v>
      </c>
      <c r="J29" s="33">
        <f>J23*8</f>
        <v>146400</v>
      </c>
      <c r="K29" s="33">
        <f>K23*8</f>
        <v>155520</v>
      </c>
      <c r="L29" s="33">
        <f>L23*8</f>
        <v>164640</v>
      </c>
      <c r="M29" s="33">
        <f>M23*8</f>
        <v>173760</v>
      </c>
      <c r="N29" s="33">
        <f>N23*10</f>
        <v>228600</v>
      </c>
      <c r="O29" s="171"/>
    </row>
    <row r="30" spans="1:15" ht="23.25">
      <c r="A30" s="174" t="s">
        <v>35</v>
      </c>
      <c r="B30" s="174"/>
      <c r="C30" s="174"/>
      <c r="D30" s="175"/>
      <c r="E30" s="35">
        <f aca="true" t="shared" si="8" ref="E30:N30">SUM(E28:E29)</f>
        <v>296751</v>
      </c>
      <c r="F30" s="36">
        <f t="shared" si="8"/>
        <v>306588</v>
      </c>
      <c r="G30" s="36">
        <f t="shared" si="8"/>
        <v>369696</v>
      </c>
      <c r="H30" s="36">
        <f t="shared" si="8"/>
        <v>390972</v>
      </c>
      <c r="I30" s="36">
        <f t="shared" si="8"/>
        <v>412176</v>
      </c>
      <c r="J30" s="36">
        <f t="shared" si="8"/>
        <v>469980</v>
      </c>
      <c r="K30" s="36">
        <f t="shared" si="8"/>
        <v>493464</v>
      </c>
      <c r="L30" s="36">
        <f t="shared" si="8"/>
        <v>516948</v>
      </c>
      <c r="M30" s="36">
        <f t="shared" si="8"/>
        <v>540432</v>
      </c>
      <c r="N30" s="36">
        <f t="shared" si="8"/>
        <v>609636</v>
      </c>
      <c r="O30" s="37">
        <f>SUM(E30:N30)</f>
        <v>4406643</v>
      </c>
    </row>
    <row r="31" spans="1:15" ht="23.25">
      <c r="A31" s="176" t="s">
        <v>38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38">
        <f>SUM(O30,O21,O12)</f>
        <v>13219929</v>
      </c>
    </row>
  </sheetData>
  <sheetProtection/>
  <mergeCells count="15">
    <mergeCell ref="A30:D30"/>
    <mergeCell ref="A31:N31"/>
    <mergeCell ref="A13:D13"/>
    <mergeCell ref="O13:O20"/>
    <mergeCell ref="A19:D19"/>
    <mergeCell ref="A21:D21"/>
    <mergeCell ref="A22:D22"/>
    <mergeCell ref="O22:O29"/>
    <mergeCell ref="A28:D28"/>
    <mergeCell ref="A1:O1"/>
    <mergeCell ref="A2:O2"/>
    <mergeCell ref="A4:D4"/>
    <mergeCell ref="O4:O11"/>
    <mergeCell ref="A10:D10"/>
    <mergeCell ref="A12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7109375" style="10" customWidth="1"/>
    <col min="2" max="2" width="30.28125" style="10" bestFit="1" customWidth="1"/>
    <col min="3" max="3" width="11.421875" style="39" bestFit="1" customWidth="1"/>
    <col min="4" max="4" width="10.140625" style="39" bestFit="1" customWidth="1"/>
    <col min="5" max="5" width="13.7109375" style="39" customWidth="1"/>
    <col min="6" max="6" width="13.00390625" style="39" customWidth="1"/>
    <col min="7" max="7" width="12.57421875" style="39" customWidth="1"/>
    <col min="8" max="8" width="13.421875" style="39" customWidth="1"/>
    <col min="9" max="10" width="12.7109375" style="39" bestFit="1" customWidth="1"/>
    <col min="11" max="11" width="13.00390625" style="39" customWidth="1"/>
    <col min="12" max="12" width="13.28125" style="39" customWidth="1"/>
    <col min="13" max="13" width="13.140625" style="39" customWidth="1"/>
    <col min="14" max="14" width="12.7109375" style="39" bestFit="1" customWidth="1"/>
    <col min="15" max="15" width="15.421875" style="10" customWidth="1"/>
    <col min="16" max="16384" width="9.140625" style="10" customWidth="1"/>
  </cols>
  <sheetData>
    <row r="1" spans="1:15" ht="23.25">
      <c r="A1" s="167" t="s">
        <v>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23.25">
      <c r="A2" s="167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69.75">
      <c r="A3" s="11" t="s">
        <v>0</v>
      </c>
      <c r="B3" s="11" t="s">
        <v>13</v>
      </c>
      <c r="C3" s="12" t="s">
        <v>14</v>
      </c>
      <c r="D3" s="13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4" t="s">
        <v>26</v>
      </c>
    </row>
    <row r="4" spans="1:15" ht="23.25">
      <c r="A4" s="168" t="s">
        <v>40</v>
      </c>
      <c r="B4" s="169"/>
      <c r="C4" s="169"/>
      <c r="D4" s="170"/>
      <c r="E4" s="15"/>
      <c r="F4" s="15"/>
      <c r="G4" s="15"/>
      <c r="H4" s="15"/>
      <c r="I4" s="15"/>
      <c r="J4" s="15"/>
      <c r="K4" s="15"/>
      <c r="L4" s="15"/>
      <c r="M4" s="15"/>
      <c r="N4" s="15"/>
      <c r="O4" s="171"/>
    </row>
    <row r="5" spans="1:15" ht="23.25">
      <c r="A5" s="16">
        <v>1</v>
      </c>
      <c r="B5" s="17" t="s">
        <v>28</v>
      </c>
      <c r="C5" s="18">
        <v>24400</v>
      </c>
      <c r="D5" s="19">
        <v>1470</v>
      </c>
      <c r="E5" s="18">
        <v>19500</v>
      </c>
      <c r="F5" s="18">
        <f>E5+D5</f>
        <v>20970</v>
      </c>
      <c r="G5" s="18">
        <f>F5+D5</f>
        <v>22440</v>
      </c>
      <c r="H5" s="18">
        <f>G5+D5</f>
        <v>23910</v>
      </c>
      <c r="I5" s="18">
        <f>H5+D5</f>
        <v>25380</v>
      </c>
      <c r="J5" s="18">
        <f>I5+D5</f>
        <v>26850</v>
      </c>
      <c r="K5" s="18">
        <f>J5+D5</f>
        <v>28320</v>
      </c>
      <c r="L5" s="18">
        <f>K5+D5</f>
        <v>29790</v>
      </c>
      <c r="M5" s="18">
        <f>L5+D5</f>
        <v>31260</v>
      </c>
      <c r="N5" s="18">
        <f>M5+D5</f>
        <v>32730</v>
      </c>
      <c r="O5" s="171"/>
    </row>
    <row r="6" spans="1:15" ht="23.25">
      <c r="A6" s="20">
        <v>2</v>
      </c>
      <c r="B6" s="21" t="s">
        <v>30</v>
      </c>
      <c r="C6" s="22"/>
      <c r="D6" s="23"/>
      <c r="E6" s="22">
        <v>750</v>
      </c>
      <c r="F6" s="22">
        <v>750</v>
      </c>
      <c r="G6" s="22">
        <v>750</v>
      </c>
      <c r="H6" s="22">
        <v>750</v>
      </c>
      <c r="I6" s="22">
        <v>750</v>
      </c>
      <c r="J6" s="22">
        <v>750</v>
      </c>
      <c r="K6" s="22">
        <v>750</v>
      </c>
      <c r="L6" s="22">
        <v>750</v>
      </c>
      <c r="M6" s="22">
        <v>750</v>
      </c>
      <c r="N6" s="22">
        <v>750</v>
      </c>
      <c r="O6" s="171"/>
    </row>
    <row r="7" spans="1:15" ht="23.25">
      <c r="A7" s="20">
        <v>3</v>
      </c>
      <c r="B7" s="21" t="s">
        <v>31</v>
      </c>
      <c r="C7" s="22"/>
      <c r="D7" s="23"/>
      <c r="E7" s="22">
        <f>E5*5/100</f>
        <v>975</v>
      </c>
      <c r="F7" s="22">
        <f aca="true" t="shared" si="0" ref="F7:N7">F5*5/100</f>
        <v>1048.5</v>
      </c>
      <c r="G7" s="22">
        <f t="shared" si="0"/>
        <v>1122</v>
      </c>
      <c r="H7" s="22">
        <f t="shared" si="0"/>
        <v>1195.5</v>
      </c>
      <c r="I7" s="22">
        <f t="shared" si="0"/>
        <v>1269</v>
      </c>
      <c r="J7" s="22">
        <f t="shared" si="0"/>
        <v>1342.5</v>
      </c>
      <c r="K7" s="22">
        <f t="shared" si="0"/>
        <v>1416</v>
      </c>
      <c r="L7" s="22">
        <f t="shared" si="0"/>
        <v>1489.5</v>
      </c>
      <c r="M7" s="22">
        <f t="shared" si="0"/>
        <v>1563</v>
      </c>
      <c r="N7" s="22">
        <f t="shared" si="0"/>
        <v>1636.5</v>
      </c>
      <c r="O7" s="171"/>
    </row>
    <row r="8" spans="1:15" ht="23.25">
      <c r="A8" s="24">
        <v>4</v>
      </c>
      <c r="B8" s="25" t="s">
        <v>32</v>
      </c>
      <c r="C8" s="26"/>
      <c r="D8" s="27"/>
      <c r="E8" s="26">
        <v>7000</v>
      </c>
      <c r="F8" s="26">
        <v>7000</v>
      </c>
      <c r="G8" s="26">
        <v>7000</v>
      </c>
      <c r="H8" s="26">
        <v>7000</v>
      </c>
      <c r="I8" s="26">
        <v>7000</v>
      </c>
      <c r="J8" s="26">
        <v>7000</v>
      </c>
      <c r="K8" s="26">
        <v>7000</v>
      </c>
      <c r="L8" s="26">
        <v>7000</v>
      </c>
      <c r="M8" s="26">
        <v>7000</v>
      </c>
      <c r="N8" s="26">
        <v>7000</v>
      </c>
      <c r="O8" s="171"/>
    </row>
    <row r="9" spans="1:15" s="30" customFormat="1" ht="23.25">
      <c r="A9" s="172" t="s">
        <v>33</v>
      </c>
      <c r="B9" s="172"/>
      <c r="C9" s="172"/>
      <c r="D9" s="173"/>
      <c r="E9" s="28">
        <f aca="true" t="shared" si="1" ref="E9:N9">SUM(E5:E8)*12</f>
        <v>338700</v>
      </c>
      <c r="F9" s="29">
        <f t="shared" si="1"/>
        <v>357222</v>
      </c>
      <c r="G9" s="29">
        <f t="shared" si="1"/>
        <v>375744</v>
      </c>
      <c r="H9" s="29">
        <f t="shared" si="1"/>
        <v>394266</v>
      </c>
      <c r="I9" s="29">
        <f t="shared" si="1"/>
        <v>412788</v>
      </c>
      <c r="J9" s="29">
        <f t="shared" si="1"/>
        <v>431310</v>
      </c>
      <c r="K9" s="29">
        <f t="shared" si="1"/>
        <v>449832</v>
      </c>
      <c r="L9" s="29">
        <f t="shared" si="1"/>
        <v>468354</v>
      </c>
      <c r="M9" s="29">
        <f t="shared" si="1"/>
        <v>486876</v>
      </c>
      <c r="N9" s="29">
        <f t="shared" si="1"/>
        <v>505398</v>
      </c>
      <c r="O9" s="171"/>
    </row>
    <row r="10" spans="1:15" ht="23.25">
      <c r="A10" s="31">
        <v>5</v>
      </c>
      <c r="B10" s="32" t="s">
        <v>34</v>
      </c>
      <c r="C10" s="33"/>
      <c r="D10" s="34"/>
      <c r="E10" s="33">
        <f>E5*3</f>
        <v>58500</v>
      </c>
      <c r="F10" s="33">
        <f>F5*3</f>
        <v>62910</v>
      </c>
      <c r="G10" s="33">
        <f>G5*6</f>
        <v>134640</v>
      </c>
      <c r="H10" s="33">
        <f>H5*6</f>
        <v>143460</v>
      </c>
      <c r="I10" s="33">
        <f>I5*6</f>
        <v>152280</v>
      </c>
      <c r="J10" s="33">
        <f>J5*8</f>
        <v>214800</v>
      </c>
      <c r="K10" s="33">
        <f>K5*8</f>
        <v>226560</v>
      </c>
      <c r="L10" s="33">
        <f>L5*8</f>
        <v>238320</v>
      </c>
      <c r="M10" s="33">
        <f>M5*8</f>
        <v>250080</v>
      </c>
      <c r="N10" s="33">
        <f>N5*10</f>
        <v>327300</v>
      </c>
      <c r="O10" s="171"/>
    </row>
    <row r="11" spans="1:15" ht="23.25">
      <c r="A11" s="174" t="s">
        <v>35</v>
      </c>
      <c r="B11" s="174"/>
      <c r="C11" s="174"/>
      <c r="D11" s="175"/>
      <c r="E11" s="35">
        <f aca="true" t="shared" si="2" ref="E11:N11">SUM(E9:E10)</f>
        <v>397200</v>
      </c>
      <c r="F11" s="36">
        <f t="shared" si="2"/>
        <v>420132</v>
      </c>
      <c r="G11" s="36">
        <f t="shared" si="2"/>
        <v>510384</v>
      </c>
      <c r="H11" s="36">
        <f t="shared" si="2"/>
        <v>537726</v>
      </c>
      <c r="I11" s="36">
        <f t="shared" si="2"/>
        <v>565068</v>
      </c>
      <c r="J11" s="36">
        <f t="shared" si="2"/>
        <v>646110</v>
      </c>
      <c r="K11" s="36">
        <f t="shared" si="2"/>
        <v>676392</v>
      </c>
      <c r="L11" s="36">
        <f t="shared" si="2"/>
        <v>706674</v>
      </c>
      <c r="M11" s="36">
        <f t="shared" si="2"/>
        <v>736956</v>
      </c>
      <c r="N11" s="36">
        <f t="shared" si="2"/>
        <v>832698</v>
      </c>
      <c r="O11" s="37">
        <f>SUM(E11:N11)</f>
        <v>6029340</v>
      </c>
    </row>
    <row r="12" spans="1:15" ht="23.25">
      <c r="A12" s="168" t="s">
        <v>41</v>
      </c>
      <c r="B12" s="169"/>
      <c r="C12" s="169"/>
      <c r="D12" s="17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1"/>
    </row>
    <row r="13" spans="1:15" ht="23.25">
      <c r="A13" s="16">
        <v>1</v>
      </c>
      <c r="B13" s="17" t="s">
        <v>28</v>
      </c>
      <c r="C13" s="18">
        <v>24400</v>
      </c>
      <c r="D13" s="19">
        <v>1470</v>
      </c>
      <c r="E13" s="18">
        <v>19500</v>
      </c>
      <c r="F13" s="18">
        <f>E13+D13</f>
        <v>20970</v>
      </c>
      <c r="G13" s="18">
        <f>F13+D13</f>
        <v>22440</v>
      </c>
      <c r="H13" s="18">
        <f>G13+D13</f>
        <v>23910</v>
      </c>
      <c r="I13" s="18">
        <f>H13+D13</f>
        <v>25380</v>
      </c>
      <c r="J13" s="18">
        <f>I13+D13</f>
        <v>26850</v>
      </c>
      <c r="K13" s="18">
        <f>J13+D13</f>
        <v>28320</v>
      </c>
      <c r="L13" s="18">
        <f>K13+D13</f>
        <v>29790</v>
      </c>
      <c r="M13" s="18">
        <f>L13+D13</f>
        <v>31260</v>
      </c>
      <c r="N13" s="18">
        <f>M13+D13</f>
        <v>32730</v>
      </c>
      <c r="O13" s="171"/>
    </row>
    <row r="14" spans="1:15" ht="23.25">
      <c r="A14" s="20">
        <v>2</v>
      </c>
      <c r="B14" s="21" t="s">
        <v>30</v>
      </c>
      <c r="C14" s="22"/>
      <c r="D14" s="23"/>
      <c r="E14" s="22">
        <v>750</v>
      </c>
      <c r="F14" s="22">
        <v>750</v>
      </c>
      <c r="G14" s="22">
        <v>750</v>
      </c>
      <c r="H14" s="22">
        <v>750</v>
      </c>
      <c r="I14" s="22">
        <v>750</v>
      </c>
      <c r="J14" s="22">
        <v>750</v>
      </c>
      <c r="K14" s="22">
        <v>750</v>
      </c>
      <c r="L14" s="22">
        <v>750</v>
      </c>
      <c r="M14" s="22">
        <v>750</v>
      </c>
      <c r="N14" s="22">
        <v>750</v>
      </c>
      <c r="O14" s="171"/>
    </row>
    <row r="15" spans="1:15" ht="23.25">
      <c r="A15" s="20">
        <v>3</v>
      </c>
      <c r="B15" s="21" t="s">
        <v>31</v>
      </c>
      <c r="C15" s="22"/>
      <c r="D15" s="23"/>
      <c r="E15" s="22">
        <f>E13*5/100</f>
        <v>975</v>
      </c>
      <c r="F15" s="22">
        <f aca="true" t="shared" si="3" ref="F15:N15">F13*5/100</f>
        <v>1048.5</v>
      </c>
      <c r="G15" s="22">
        <f t="shared" si="3"/>
        <v>1122</v>
      </c>
      <c r="H15" s="22">
        <f t="shared" si="3"/>
        <v>1195.5</v>
      </c>
      <c r="I15" s="22">
        <f t="shared" si="3"/>
        <v>1269</v>
      </c>
      <c r="J15" s="22">
        <f t="shared" si="3"/>
        <v>1342.5</v>
      </c>
      <c r="K15" s="22">
        <f t="shared" si="3"/>
        <v>1416</v>
      </c>
      <c r="L15" s="22">
        <f t="shared" si="3"/>
        <v>1489.5</v>
      </c>
      <c r="M15" s="22">
        <f t="shared" si="3"/>
        <v>1563</v>
      </c>
      <c r="N15" s="22">
        <f t="shared" si="3"/>
        <v>1636.5</v>
      </c>
      <c r="O15" s="171"/>
    </row>
    <row r="16" spans="1:15" ht="23.25">
      <c r="A16" s="24">
        <v>4</v>
      </c>
      <c r="B16" s="25" t="s">
        <v>32</v>
      </c>
      <c r="C16" s="26"/>
      <c r="D16" s="27"/>
      <c r="E16" s="26">
        <v>7000</v>
      </c>
      <c r="F16" s="26">
        <v>7000</v>
      </c>
      <c r="G16" s="26">
        <v>7000</v>
      </c>
      <c r="H16" s="26">
        <v>7000</v>
      </c>
      <c r="I16" s="26">
        <v>7000</v>
      </c>
      <c r="J16" s="26">
        <v>7000</v>
      </c>
      <c r="K16" s="26">
        <v>7000</v>
      </c>
      <c r="L16" s="26">
        <v>7000</v>
      </c>
      <c r="M16" s="26">
        <v>7000</v>
      </c>
      <c r="N16" s="26">
        <v>7000</v>
      </c>
      <c r="O16" s="171"/>
    </row>
    <row r="17" spans="1:15" s="30" customFormat="1" ht="23.25">
      <c r="A17" s="172" t="s">
        <v>33</v>
      </c>
      <c r="B17" s="172"/>
      <c r="C17" s="172"/>
      <c r="D17" s="173"/>
      <c r="E17" s="28">
        <f aca="true" t="shared" si="4" ref="E17:N17">SUM(E13:E16)*12</f>
        <v>338700</v>
      </c>
      <c r="F17" s="29">
        <f t="shared" si="4"/>
        <v>357222</v>
      </c>
      <c r="G17" s="29">
        <f t="shared" si="4"/>
        <v>375744</v>
      </c>
      <c r="H17" s="29">
        <f t="shared" si="4"/>
        <v>394266</v>
      </c>
      <c r="I17" s="29">
        <f t="shared" si="4"/>
        <v>412788</v>
      </c>
      <c r="J17" s="29">
        <f t="shared" si="4"/>
        <v>431310</v>
      </c>
      <c r="K17" s="29">
        <f t="shared" si="4"/>
        <v>449832</v>
      </c>
      <c r="L17" s="29">
        <f t="shared" si="4"/>
        <v>468354</v>
      </c>
      <c r="M17" s="29">
        <f t="shared" si="4"/>
        <v>486876</v>
      </c>
      <c r="N17" s="29">
        <f t="shared" si="4"/>
        <v>505398</v>
      </c>
      <c r="O17" s="171"/>
    </row>
    <row r="18" spans="1:15" ht="23.25">
      <c r="A18" s="31">
        <v>5</v>
      </c>
      <c r="B18" s="32" t="s">
        <v>34</v>
      </c>
      <c r="C18" s="33"/>
      <c r="D18" s="34"/>
      <c r="E18" s="33">
        <f>E13*3</f>
        <v>58500</v>
      </c>
      <c r="F18" s="33">
        <f>F13*3</f>
        <v>62910</v>
      </c>
      <c r="G18" s="33">
        <f>G13*6</f>
        <v>134640</v>
      </c>
      <c r="H18" s="33">
        <f>H13*6</f>
        <v>143460</v>
      </c>
      <c r="I18" s="33">
        <f>I13*6</f>
        <v>152280</v>
      </c>
      <c r="J18" s="33">
        <f>J13*8</f>
        <v>214800</v>
      </c>
      <c r="K18" s="33">
        <f>K13*8</f>
        <v>226560</v>
      </c>
      <c r="L18" s="33">
        <f>L13*8</f>
        <v>238320</v>
      </c>
      <c r="M18" s="33">
        <f>M13*8</f>
        <v>250080</v>
      </c>
      <c r="N18" s="33">
        <f>N13*10</f>
        <v>327300</v>
      </c>
      <c r="O18" s="171"/>
    </row>
    <row r="19" spans="1:15" ht="23.25">
      <c r="A19" s="174" t="s">
        <v>35</v>
      </c>
      <c r="B19" s="174"/>
      <c r="C19" s="174"/>
      <c r="D19" s="175"/>
      <c r="E19" s="35">
        <f aca="true" t="shared" si="5" ref="E19:N19">SUM(E17:E18)</f>
        <v>397200</v>
      </c>
      <c r="F19" s="36">
        <f t="shared" si="5"/>
        <v>420132</v>
      </c>
      <c r="G19" s="36">
        <f t="shared" si="5"/>
        <v>510384</v>
      </c>
      <c r="H19" s="36">
        <f t="shared" si="5"/>
        <v>537726</v>
      </c>
      <c r="I19" s="36">
        <f t="shared" si="5"/>
        <v>565068</v>
      </c>
      <c r="J19" s="36">
        <f t="shared" si="5"/>
        <v>646110</v>
      </c>
      <c r="K19" s="36">
        <f t="shared" si="5"/>
        <v>676392</v>
      </c>
      <c r="L19" s="36">
        <f t="shared" si="5"/>
        <v>706674</v>
      </c>
      <c r="M19" s="36">
        <f t="shared" si="5"/>
        <v>736956</v>
      </c>
      <c r="N19" s="36">
        <f t="shared" si="5"/>
        <v>832698</v>
      </c>
      <c r="O19" s="37">
        <f>SUM(E19:N19)</f>
        <v>6029340</v>
      </c>
    </row>
    <row r="20" spans="1:15" ht="23.25">
      <c r="A20" s="168" t="s">
        <v>42</v>
      </c>
      <c r="B20" s="169"/>
      <c r="C20" s="169"/>
      <c r="D20" s="17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1"/>
    </row>
    <row r="21" spans="1:15" ht="23.25">
      <c r="A21" s="16">
        <v>1</v>
      </c>
      <c r="B21" s="17" t="s">
        <v>28</v>
      </c>
      <c r="C21" s="18">
        <v>24400</v>
      </c>
      <c r="D21" s="19">
        <v>1470</v>
      </c>
      <c r="E21" s="18">
        <v>19500</v>
      </c>
      <c r="F21" s="18">
        <f>E21+D21</f>
        <v>20970</v>
      </c>
      <c r="G21" s="18">
        <f>F21+D21</f>
        <v>22440</v>
      </c>
      <c r="H21" s="18">
        <f>G21+D21</f>
        <v>23910</v>
      </c>
      <c r="I21" s="18">
        <f>H21+D21</f>
        <v>25380</v>
      </c>
      <c r="J21" s="18">
        <f>I21+D21</f>
        <v>26850</v>
      </c>
      <c r="K21" s="18">
        <f>J21+D21</f>
        <v>28320</v>
      </c>
      <c r="L21" s="18">
        <f>K21+D21</f>
        <v>29790</v>
      </c>
      <c r="M21" s="18">
        <f>L21+D21</f>
        <v>31260</v>
      </c>
      <c r="N21" s="18">
        <f>M21+D21</f>
        <v>32730</v>
      </c>
      <c r="O21" s="171"/>
    </row>
    <row r="22" spans="1:15" ht="23.25">
      <c r="A22" s="20">
        <v>2</v>
      </c>
      <c r="B22" s="21" t="s">
        <v>30</v>
      </c>
      <c r="C22" s="22"/>
      <c r="D22" s="23"/>
      <c r="E22" s="22">
        <v>750</v>
      </c>
      <c r="F22" s="22">
        <v>750</v>
      </c>
      <c r="G22" s="22">
        <v>750</v>
      </c>
      <c r="H22" s="22">
        <v>750</v>
      </c>
      <c r="I22" s="22">
        <v>750</v>
      </c>
      <c r="J22" s="22">
        <v>750</v>
      </c>
      <c r="K22" s="22">
        <v>750</v>
      </c>
      <c r="L22" s="22">
        <v>750</v>
      </c>
      <c r="M22" s="22">
        <v>750</v>
      </c>
      <c r="N22" s="22">
        <v>750</v>
      </c>
      <c r="O22" s="171"/>
    </row>
    <row r="23" spans="1:15" ht="23.25">
      <c r="A23" s="20">
        <v>3</v>
      </c>
      <c r="B23" s="21" t="s">
        <v>31</v>
      </c>
      <c r="C23" s="22"/>
      <c r="D23" s="23"/>
      <c r="E23" s="22">
        <f>E21*5/100</f>
        <v>975</v>
      </c>
      <c r="F23" s="22">
        <f aca="true" t="shared" si="6" ref="F23:N23">F21*5/100</f>
        <v>1048.5</v>
      </c>
      <c r="G23" s="22">
        <f t="shared" si="6"/>
        <v>1122</v>
      </c>
      <c r="H23" s="22">
        <f t="shared" si="6"/>
        <v>1195.5</v>
      </c>
      <c r="I23" s="22">
        <f t="shared" si="6"/>
        <v>1269</v>
      </c>
      <c r="J23" s="22">
        <f t="shared" si="6"/>
        <v>1342.5</v>
      </c>
      <c r="K23" s="22">
        <f t="shared" si="6"/>
        <v>1416</v>
      </c>
      <c r="L23" s="22">
        <f t="shared" si="6"/>
        <v>1489.5</v>
      </c>
      <c r="M23" s="22">
        <f t="shared" si="6"/>
        <v>1563</v>
      </c>
      <c r="N23" s="22">
        <f t="shared" si="6"/>
        <v>1636.5</v>
      </c>
      <c r="O23" s="171"/>
    </row>
    <row r="24" spans="1:15" ht="23.25">
      <c r="A24" s="24">
        <v>4</v>
      </c>
      <c r="B24" s="25" t="s">
        <v>32</v>
      </c>
      <c r="C24" s="26"/>
      <c r="D24" s="27"/>
      <c r="E24" s="26">
        <v>7000</v>
      </c>
      <c r="F24" s="26">
        <v>7000</v>
      </c>
      <c r="G24" s="26">
        <v>7000</v>
      </c>
      <c r="H24" s="26">
        <v>7000</v>
      </c>
      <c r="I24" s="26">
        <v>7000</v>
      </c>
      <c r="J24" s="26">
        <v>7000</v>
      </c>
      <c r="K24" s="26">
        <v>7000</v>
      </c>
      <c r="L24" s="26">
        <v>7000</v>
      </c>
      <c r="M24" s="26">
        <v>7000</v>
      </c>
      <c r="N24" s="26">
        <v>7000</v>
      </c>
      <c r="O24" s="171"/>
    </row>
    <row r="25" spans="1:15" s="30" customFormat="1" ht="23.25">
      <c r="A25" s="172" t="s">
        <v>33</v>
      </c>
      <c r="B25" s="172"/>
      <c r="C25" s="172"/>
      <c r="D25" s="173"/>
      <c r="E25" s="28">
        <f aca="true" t="shared" si="7" ref="E25:N25">SUM(E21:E24)*12</f>
        <v>338700</v>
      </c>
      <c r="F25" s="29">
        <f t="shared" si="7"/>
        <v>357222</v>
      </c>
      <c r="G25" s="29">
        <f t="shared" si="7"/>
        <v>375744</v>
      </c>
      <c r="H25" s="29">
        <f t="shared" si="7"/>
        <v>394266</v>
      </c>
      <c r="I25" s="29">
        <f t="shared" si="7"/>
        <v>412788</v>
      </c>
      <c r="J25" s="29">
        <f t="shared" si="7"/>
        <v>431310</v>
      </c>
      <c r="K25" s="29">
        <f t="shared" si="7"/>
        <v>449832</v>
      </c>
      <c r="L25" s="29">
        <f t="shared" si="7"/>
        <v>468354</v>
      </c>
      <c r="M25" s="29">
        <f t="shared" si="7"/>
        <v>486876</v>
      </c>
      <c r="N25" s="29">
        <f t="shared" si="7"/>
        <v>505398</v>
      </c>
      <c r="O25" s="171"/>
    </row>
    <row r="26" spans="1:15" ht="23.25">
      <c r="A26" s="31">
        <v>5</v>
      </c>
      <c r="B26" s="32" t="s">
        <v>34</v>
      </c>
      <c r="C26" s="33"/>
      <c r="D26" s="34"/>
      <c r="E26" s="33">
        <f>E21*3</f>
        <v>58500</v>
      </c>
      <c r="F26" s="33">
        <f>F21*3</f>
        <v>62910</v>
      </c>
      <c r="G26" s="33">
        <f>G21*6</f>
        <v>134640</v>
      </c>
      <c r="H26" s="33">
        <f>H21*6</f>
        <v>143460</v>
      </c>
      <c r="I26" s="33">
        <f>I21*6</f>
        <v>152280</v>
      </c>
      <c r="J26" s="33">
        <f>J21*8</f>
        <v>214800</v>
      </c>
      <c r="K26" s="33">
        <f>K21*8</f>
        <v>226560</v>
      </c>
      <c r="L26" s="33">
        <f>L21*8</f>
        <v>238320</v>
      </c>
      <c r="M26" s="33">
        <f>M21*8</f>
        <v>250080</v>
      </c>
      <c r="N26" s="33">
        <f>N21*10</f>
        <v>327300</v>
      </c>
      <c r="O26" s="171"/>
    </row>
    <row r="27" spans="1:15" ht="23.25">
      <c r="A27" s="174" t="s">
        <v>35</v>
      </c>
      <c r="B27" s="174"/>
      <c r="C27" s="174"/>
      <c r="D27" s="175"/>
      <c r="E27" s="35">
        <f aca="true" t="shared" si="8" ref="E27:N27">SUM(E25:E26)</f>
        <v>397200</v>
      </c>
      <c r="F27" s="36">
        <f t="shared" si="8"/>
        <v>420132</v>
      </c>
      <c r="G27" s="36">
        <f t="shared" si="8"/>
        <v>510384</v>
      </c>
      <c r="H27" s="36">
        <f t="shared" si="8"/>
        <v>537726</v>
      </c>
      <c r="I27" s="36">
        <f t="shared" si="8"/>
        <v>565068</v>
      </c>
      <c r="J27" s="36">
        <f t="shared" si="8"/>
        <v>646110</v>
      </c>
      <c r="K27" s="36">
        <f t="shared" si="8"/>
        <v>676392</v>
      </c>
      <c r="L27" s="36">
        <f t="shared" si="8"/>
        <v>706674</v>
      </c>
      <c r="M27" s="36">
        <f t="shared" si="8"/>
        <v>736956</v>
      </c>
      <c r="N27" s="36">
        <f t="shared" si="8"/>
        <v>832698</v>
      </c>
      <c r="O27" s="37">
        <f>SUM(E27:N27)</f>
        <v>6029340</v>
      </c>
    </row>
    <row r="28" spans="1:15" ht="23.25">
      <c r="A28" s="176" t="s">
        <v>38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38">
        <f>SUM(O27,O19,O11)</f>
        <v>18088020</v>
      </c>
    </row>
  </sheetData>
  <sheetProtection/>
  <mergeCells count="15">
    <mergeCell ref="A27:D27"/>
    <mergeCell ref="A28:N28"/>
    <mergeCell ref="A12:D12"/>
    <mergeCell ref="O12:O18"/>
    <mergeCell ref="A17:D17"/>
    <mergeCell ref="A19:D19"/>
    <mergeCell ref="A20:D20"/>
    <mergeCell ref="O20:O26"/>
    <mergeCell ref="A25:D25"/>
    <mergeCell ref="A1:O1"/>
    <mergeCell ref="A2:O2"/>
    <mergeCell ref="A4:D4"/>
    <mergeCell ref="O4:O10"/>
    <mergeCell ref="A9:D9"/>
    <mergeCell ref="A11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49"/>
  <sheetViews>
    <sheetView view="pageBreakPreview" zoomScale="60" zoomScaleNormal="70" zoomScalePageLayoutView="0" workbookViewId="0" topLeftCell="A1">
      <selection activeCell="Q24" sqref="Q24"/>
    </sheetView>
  </sheetViews>
  <sheetFormatPr defaultColWidth="9.140625" defaultRowHeight="12.75"/>
  <cols>
    <col min="1" max="1" width="12.140625" style="56" customWidth="1"/>
    <col min="2" max="2" width="29.28125" style="56" bestFit="1" customWidth="1"/>
    <col min="3" max="3" width="13.28125" style="56" customWidth="1"/>
    <col min="4" max="4" width="13.00390625" style="56" customWidth="1"/>
    <col min="5" max="5" width="10.421875" style="56" customWidth="1"/>
    <col min="6" max="6" width="19.7109375" style="56" bestFit="1" customWidth="1"/>
    <col min="7" max="7" width="12.28125" style="56" customWidth="1"/>
    <col min="8" max="8" width="31.7109375" style="107" customWidth="1"/>
    <col min="9" max="9" width="21.7109375" style="107" customWidth="1"/>
    <col min="10" max="10" width="10.28125" style="107" customWidth="1"/>
    <col min="11" max="11" width="14.8515625" style="107" customWidth="1"/>
    <col min="12" max="12" width="16.28125" style="56" customWidth="1"/>
    <col min="13" max="16384" width="8.8515625" style="56" customWidth="1"/>
  </cols>
  <sheetData>
    <row r="1" spans="2:22" ht="24">
      <c r="B1" s="57" t="s">
        <v>58</v>
      </c>
      <c r="C1" s="177" t="s">
        <v>59</v>
      </c>
      <c r="D1" s="177"/>
      <c r="E1" s="177"/>
      <c r="F1" s="177"/>
      <c r="G1" s="177"/>
      <c r="H1" s="177"/>
      <c r="I1" s="177"/>
      <c r="J1" s="177"/>
      <c r="K1" s="57"/>
      <c r="L1" s="58">
        <v>2080</v>
      </c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3:22" ht="24">
      <c r="C2" s="177" t="s">
        <v>60</v>
      </c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24">
      <c r="A3" s="60" t="s">
        <v>61</v>
      </c>
      <c r="B3" s="178" t="s">
        <v>62</v>
      </c>
      <c r="C3" s="178"/>
      <c r="D3" s="57"/>
      <c r="E3" s="62"/>
      <c r="F3" s="57" t="s">
        <v>1</v>
      </c>
      <c r="G3" s="57" t="s">
        <v>63</v>
      </c>
      <c r="H3" s="57"/>
      <c r="I3" s="61" t="s">
        <v>64</v>
      </c>
      <c r="J3" s="179" t="s">
        <v>65</v>
      </c>
      <c r="K3" s="179"/>
      <c r="L3" s="179"/>
      <c r="N3" s="64"/>
      <c r="O3" s="64"/>
      <c r="P3" s="64"/>
      <c r="R3" s="62"/>
      <c r="S3" s="62"/>
      <c r="T3" s="62"/>
      <c r="U3" s="62"/>
      <c r="V3" s="62"/>
    </row>
    <row r="4" spans="1:22" ht="24.75" thickBot="1">
      <c r="A4" s="60" t="s">
        <v>66</v>
      </c>
      <c r="B4" s="180" t="s">
        <v>67</v>
      </c>
      <c r="C4" s="180"/>
      <c r="D4" s="65"/>
      <c r="E4" s="65"/>
      <c r="F4" s="61" t="s">
        <v>68</v>
      </c>
      <c r="G4" s="66" t="s">
        <v>69</v>
      </c>
      <c r="H4" s="63"/>
      <c r="I4" s="61" t="s">
        <v>70</v>
      </c>
      <c r="J4" s="179" t="s">
        <v>71</v>
      </c>
      <c r="K4" s="179"/>
      <c r="L4" s="179"/>
      <c r="M4" s="63"/>
      <c r="N4" s="63"/>
      <c r="O4" s="63"/>
      <c r="P4" s="63"/>
      <c r="R4" s="62"/>
      <c r="S4" s="62"/>
      <c r="T4" s="62"/>
      <c r="U4" s="62"/>
      <c r="V4" s="67"/>
    </row>
    <row r="5" spans="1:12" ht="21" customHeight="1">
      <c r="A5" s="181" t="s">
        <v>72</v>
      </c>
      <c r="B5" s="182"/>
      <c r="C5" s="187" t="s">
        <v>73</v>
      </c>
      <c r="D5" s="190" t="s">
        <v>74</v>
      </c>
      <c r="E5" s="187" t="s">
        <v>75</v>
      </c>
      <c r="F5" s="193" t="s">
        <v>76</v>
      </c>
      <c r="G5" s="193"/>
      <c r="H5" s="193"/>
      <c r="I5" s="193"/>
      <c r="J5" s="193"/>
      <c r="K5" s="193"/>
      <c r="L5" s="194" t="s">
        <v>77</v>
      </c>
    </row>
    <row r="6" spans="1:12" ht="21" customHeight="1">
      <c r="A6" s="183"/>
      <c r="B6" s="184"/>
      <c r="C6" s="188"/>
      <c r="D6" s="191"/>
      <c r="E6" s="188"/>
      <c r="F6" s="197" t="s">
        <v>78</v>
      </c>
      <c r="G6" s="199" t="s">
        <v>79</v>
      </c>
      <c r="H6" s="199"/>
      <c r="I6" s="199"/>
      <c r="J6" s="197" t="s">
        <v>80</v>
      </c>
      <c r="K6" s="200" t="s">
        <v>81</v>
      </c>
      <c r="L6" s="195"/>
    </row>
    <row r="7" spans="1:12" ht="63.75" customHeight="1" thickBot="1">
      <c r="A7" s="185"/>
      <c r="B7" s="186"/>
      <c r="C7" s="189"/>
      <c r="D7" s="192"/>
      <c r="E7" s="189"/>
      <c r="F7" s="198"/>
      <c r="G7" s="68" t="s">
        <v>82</v>
      </c>
      <c r="H7" s="68" t="s">
        <v>83</v>
      </c>
      <c r="I7" s="69" t="s">
        <v>84</v>
      </c>
      <c r="J7" s="198"/>
      <c r="K7" s="198"/>
      <c r="L7" s="196"/>
    </row>
    <row r="8" spans="1:12" ht="24">
      <c r="A8" s="201" t="s">
        <v>85</v>
      </c>
      <c r="B8" s="202"/>
      <c r="C8" s="70">
        <v>1200</v>
      </c>
      <c r="D8" s="71">
        <f>C8/$L$1</f>
        <v>0.5769230769230769</v>
      </c>
      <c r="E8" s="70">
        <f>D8*100/$D$19</f>
        <v>57.69230769230769</v>
      </c>
      <c r="F8" s="72"/>
      <c r="G8" s="73"/>
      <c r="H8" s="73"/>
      <c r="I8" s="73"/>
      <c r="J8" s="74"/>
      <c r="K8" s="73"/>
      <c r="L8" s="75"/>
    </row>
    <row r="9" spans="1:12" ht="24">
      <c r="A9" s="203"/>
      <c r="B9" s="204"/>
      <c r="C9" s="76"/>
      <c r="D9" s="71">
        <f aca="true" t="shared" si="0" ref="D9:D18">C9/$L$1</f>
        <v>0</v>
      </c>
      <c r="E9" s="70">
        <f aca="true" t="shared" si="1" ref="E9:E18">D9*100/$D$19</f>
        <v>0</v>
      </c>
      <c r="F9" s="77"/>
      <c r="G9" s="78"/>
      <c r="H9" s="78"/>
      <c r="I9" s="78"/>
      <c r="J9" s="79"/>
      <c r="K9" s="78"/>
      <c r="L9" s="80"/>
    </row>
    <row r="10" spans="1:12" ht="24">
      <c r="A10" s="205" t="s">
        <v>86</v>
      </c>
      <c r="B10" s="206"/>
      <c r="C10" s="81">
        <v>400</v>
      </c>
      <c r="D10" s="71">
        <f t="shared" si="0"/>
        <v>0.19230769230769232</v>
      </c>
      <c r="E10" s="70">
        <f t="shared" si="1"/>
        <v>19.230769230769237</v>
      </c>
      <c r="F10" s="77"/>
      <c r="G10" s="78"/>
      <c r="H10" s="78"/>
      <c r="I10" s="78"/>
      <c r="J10" s="78"/>
      <c r="K10" s="78"/>
      <c r="L10" s="82"/>
    </row>
    <row r="11" spans="1:12" ht="24">
      <c r="A11" s="203"/>
      <c r="B11" s="204"/>
      <c r="C11" s="81"/>
      <c r="D11" s="71">
        <f t="shared" si="0"/>
        <v>0</v>
      </c>
      <c r="E11" s="70">
        <f t="shared" si="1"/>
        <v>0</v>
      </c>
      <c r="F11" s="77"/>
      <c r="G11" s="78"/>
      <c r="H11" s="78"/>
      <c r="I11" s="78"/>
      <c r="J11" s="78"/>
      <c r="K11" s="78"/>
      <c r="L11" s="82"/>
    </row>
    <row r="12" spans="1:12" ht="24">
      <c r="A12" s="205" t="s">
        <v>87</v>
      </c>
      <c r="B12" s="206"/>
      <c r="C12" s="76">
        <v>200</v>
      </c>
      <c r="D12" s="71">
        <f t="shared" si="0"/>
        <v>0.09615384615384616</v>
      </c>
      <c r="E12" s="70">
        <f t="shared" si="1"/>
        <v>9.615384615384619</v>
      </c>
      <c r="F12" s="77"/>
      <c r="G12" s="78"/>
      <c r="H12" s="78"/>
      <c r="I12" s="78"/>
      <c r="J12" s="83"/>
      <c r="K12" s="78"/>
      <c r="L12" s="82"/>
    </row>
    <row r="13" spans="1:12" ht="24">
      <c r="A13" s="203"/>
      <c r="B13" s="204"/>
      <c r="C13" s="76"/>
      <c r="D13" s="71">
        <f t="shared" si="0"/>
        <v>0</v>
      </c>
      <c r="E13" s="70">
        <f t="shared" si="1"/>
        <v>0</v>
      </c>
      <c r="F13" s="77"/>
      <c r="G13" s="78"/>
      <c r="H13" s="78"/>
      <c r="I13" s="78"/>
      <c r="J13" s="83"/>
      <c r="K13" s="78"/>
      <c r="L13" s="82"/>
    </row>
    <row r="14" spans="1:12" ht="24">
      <c r="A14" s="205" t="s">
        <v>88</v>
      </c>
      <c r="B14" s="206"/>
      <c r="C14" s="81">
        <v>200</v>
      </c>
      <c r="D14" s="71">
        <f t="shared" si="0"/>
        <v>0.09615384615384616</v>
      </c>
      <c r="E14" s="70">
        <f t="shared" si="1"/>
        <v>9.615384615384619</v>
      </c>
      <c r="F14" s="77"/>
      <c r="G14" s="78"/>
      <c r="H14" s="78"/>
      <c r="I14" s="78"/>
      <c r="J14" s="79"/>
      <c r="K14" s="78"/>
      <c r="L14" s="82"/>
    </row>
    <row r="15" spans="1:12" ht="24">
      <c r="A15" s="203"/>
      <c r="B15" s="204"/>
      <c r="C15" s="81"/>
      <c r="D15" s="71">
        <f t="shared" si="0"/>
        <v>0</v>
      </c>
      <c r="E15" s="70">
        <f t="shared" si="1"/>
        <v>0</v>
      </c>
      <c r="F15" s="77"/>
      <c r="G15" s="78"/>
      <c r="H15" s="78"/>
      <c r="I15" s="78"/>
      <c r="J15" s="79"/>
      <c r="K15" s="78"/>
      <c r="L15" s="82"/>
    </row>
    <row r="16" spans="1:12" ht="24">
      <c r="A16" s="205" t="s">
        <v>89</v>
      </c>
      <c r="B16" s="206"/>
      <c r="C16" s="81">
        <v>80</v>
      </c>
      <c r="D16" s="71">
        <f t="shared" si="0"/>
        <v>0.038461538461538464</v>
      </c>
      <c r="E16" s="70">
        <f t="shared" si="1"/>
        <v>3.8461538461538467</v>
      </c>
      <c r="F16" s="77"/>
      <c r="G16" s="78"/>
      <c r="H16" s="78"/>
      <c r="I16" s="78"/>
      <c r="J16" s="83"/>
      <c r="K16" s="78"/>
      <c r="L16" s="82"/>
    </row>
    <row r="17" spans="1:12" ht="24">
      <c r="A17" s="207"/>
      <c r="B17" s="208"/>
      <c r="C17" s="81"/>
      <c r="D17" s="71">
        <f t="shared" si="0"/>
        <v>0</v>
      </c>
      <c r="E17" s="70">
        <f t="shared" si="1"/>
        <v>0</v>
      </c>
      <c r="F17" s="77"/>
      <c r="G17" s="78"/>
      <c r="H17" s="78"/>
      <c r="I17" s="78"/>
      <c r="J17" s="83"/>
      <c r="K17" s="78"/>
      <c r="L17" s="82"/>
    </row>
    <row r="18" spans="1:12" ht="24.75" thickBot="1">
      <c r="A18" s="209"/>
      <c r="B18" s="210"/>
      <c r="C18" s="84"/>
      <c r="D18" s="85">
        <f t="shared" si="0"/>
        <v>0</v>
      </c>
      <c r="E18" s="86">
        <f t="shared" si="1"/>
        <v>0</v>
      </c>
      <c r="F18" s="87"/>
      <c r="G18" s="88"/>
      <c r="H18" s="88"/>
      <c r="I18" s="88"/>
      <c r="J18" s="89"/>
      <c r="K18" s="88"/>
      <c r="L18" s="90"/>
    </row>
    <row r="19" spans="2:12" ht="24">
      <c r="B19" s="91"/>
      <c r="C19" s="92">
        <f>SUM(C8:C18)</f>
        <v>2080</v>
      </c>
      <c r="D19" s="93">
        <f>SUM(D8:D18)</f>
        <v>0.9999999999999999</v>
      </c>
      <c r="E19" s="94">
        <f>SUM(E8:E18)</f>
        <v>100</v>
      </c>
      <c r="F19" s="95"/>
      <c r="G19" s="95"/>
      <c r="H19" s="96"/>
      <c r="I19" s="96"/>
      <c r="J19" s="97"/>
      <c r="K19" s="98"/>
      <c r="L19" s="98"/>
    </row>
    <row r="20" spans="2:12" ht="24">
      <c r="B20" s="91"/>
      <c r="C20" s="92"/>
      <c r="D20" s="93"/>
      <c r="E20" s="94"/>
      <c r="F20" s="95"/>
      <c r="G20" s="95"/>
      <c r="H20" s="96"/>
      <c r="I20" s="96"/>
      <c r="J20" s="97"/>
      <c r="K20" s="98"/>
      <c r="L20" s="98"/>
    </row>
    <row r="21" spans="2:12" ht="21.75" customHeight="1">
      <c r="B21" s="99" t="s">
        <v>90</v>
      </c>
      <c r="C21" s="211"/>
      <c r="D21" s="211"/>
      <c r="E21" s="211"/>
      <c r="F21" s="99" t="s">
        <v>91</v>
      </c>
      <c r="G21" s="99"/>
      <c r="H21" s="99"/>
      <c r="I21" s="100" t="s">
        <v>92</v>
      </c>
      <c r="J21" s="212"/>
      <c r="K21" s="212"/>
      <c r="L21" s="212"/>
    </row>
    <row r="22" spans="2:12" ht="23.25" customHeight="1">
      <c r="B22" s="101" t="s">
        <v>93</v>
      </c>
      <c r="C22" s="213" t="s">
        <v>94</v>
      </c>
      <c r="D22" s="213"/>
      <c r="E22" s="213"/>
      <c r="F22" s="101" t="s">
        <v>95</v>
      </c>
      <c r="G22" s="213" t="s">
        <v>96</v>
      </c>
      <c r="H22" s="213"/>
      <c r="I22" s="101"/>
      <c r="J22" s="214" t="str">
        <f>B3</f>
        <v>นาย..........................................</v>
      </c>
      <c r="K22" s="214"/>
      <c r="L22" s="214"/>
    </row>
    <row r="23" spans="2:12" ht="21.75" customHeight="1">
      <c r="B23" s="101" t="s">
        <v>97</v>
      </c>
      <c r="C23" s="214" t="s">
        <v>98</v>
      </c>
      <c r="D23" s="214"/>
      <c r="E23" s="214"/>
      <c r="F23" s="101"/>
      <c r="G23" s="214" t="s">
        <v>99</v>
      </c>
      <c r="H23" s="214"/>
      <c r="I23" s="101"/>
      <c r="J23" s="214" t="s">
        <v>100</v>
      </c>
      <c r="K23" s="214"/>
      <c r="L23" s="214"/>
    </row>
    <row r="24" spans="8:11" ht="24">
      <c r="H24" s="56"/>
      <c r="I24" s="56"/>
      <c r="J24" s="56"/>
      <c r="K24" s="56"/>
    </row>
    <row r="25" spans="1:8" s="103" customFormat="1" ht="21" customHeight="1">
      <c r="A25" s="56"/>
      <c r="B25" s="102"/>
      <c r="D25" s="104"/>
      <c r="E25" s="64"/>
      <c r="F25" s="105"/>
      <c r="G25" s="106"/>
      <c r="H25" s="106"/>
    </row>
    <row r="26" spans="8:11" ht="24">
      <c r="H26" s="56"/>
      <c r="I26" s="56"/>
      <c r="J26" s="56"/>
      <c r="K26" s="56"/>
    </row>
    <row r="27" spans="8:11" ht="24">
      <c r="H27" s="56"/>
      <c r="I27" s="56"/>
      <c r="J27" s="56"/>
      <c r="K27" s="56"/>
    </row>
    <row r="28" spans="8:11" ht="24">
      <c r="H28" s="56"/>
      <c r="I28" s="56"/>
      <c r="J28" s="56"/>
      <c r="K28" s="56"/>
    </row>
    <row r="29" spans="8:11" ht="24">
      <c r="H29" s="56"/>
      <c r="I29" s="56"/>
      <c r="J29" s="56"/>
      <c r="K29" s="56"/>
    </row>
    <row r="30" spans="8:11" ht="24">
      <c r="H30" s="56"/>
      <c r="I30" s="56"/>
      <c r="J30" s="56"/>
      <c r="K30" s="56"/>
    </row>
    <row r="31" spans="8:11" ht="24">
      <c r="H31" s="56"/>
      <c r="I31" s="56"/>
      <c r="J31" s="56"/>
      <c r="K31" s="56"/>
    </row>
    <row r="32" spans="8:11" ht="24">
      <c r="H32" s="56"/>
      <c r="I32" s="56"/>
      <c r="J32" s="56"/>
      <c r="K32" s="56"/>
    </row>
    <row r="33" spans="8:11" ht="24">
      <c r="H33" s="56"/>
      <c r="I33" s="56"/>
      <c r="J33" s="56"/>
      <c r="K33" s="56"/>
    </row>
    <row r="34" spans="8:11" ht="24">
      <c r="H34" s="56"/>
      <c r="I34" s="56"/>
      <c r="J34" s="56"/>
      <c r="K34" s="56"/>
    </row>
    <row r="35" spans="8:11" ht="24">
      <c r="H35" s="56"/>
      <c r="I35" s="56"/>
      <c r="J35" s="56"/>
      <c r="K35" s="56"/>
    </row>
    <row r="36" spans="8:11" ht="24">
      <c r="H36" s="56"/>
      <c r="I36" s="56"/>
      <c r="J36" s="56"/>
      <c r="K36" s="56"/>
    </row>
    <row r="37" spans="8:11" ht="24">
      <c r="H37" s="56"/>
      <c r="I37" s="56"/>
      <c r="J37" s="56"/>
      <c r="K37" s="56"/>
    </row>
    <row r="38" spans="8:11" ht="24">
      <c r="H38" s="56"/>
      <c r="I38" s="56"/>
      <c r="J38" s="56"/>
      <c r="K38" s="56"/>
    </row>
    <row r="39" spans="8:11" ht="24">
      <c r="H39" s="56"/>
      <c r="I39" s="56"/>
      <c r="J39" s="56"/>
      <c r="K39" s="56"/>
    </row>
    <row r="40" spans="8:11" ht="24">
      <c r="H40" s="56"/>
      <c r="I40" s="56"/>
      <c r="J40" s="56"/>
      <c r="K40" s="56"/>
    </row>
    <row r="41" spans="8:11" ht="24">
      <c r="H41" s="56"/>
      <c r="I41" s="56"/>
      <c r="J41" s="56"/>
      <c r="K41" s="56"/>
    </row>
    <row r="42" spans="8:11" ht="24">
      <c r="H42" s="56"/>
      <c r="I42" s="56"/>
      <c r="J42" s="56"/>
      <c r="K42" s="56"/>
    </row>
    <row r="43" spans="8:11" ht="24">
      <c r="H43" s="56"/>
      <c r="I43" s="56"/>
      <c r="J43" s="56"/>
      <c r="K43" s="56"/>
    </row>
    <row r="44" spans="8:11" ht="24">
      <c r="H44" s="56"/>
      <c r="I44" s="56"/>
      <c r="J44" s="56"/>
      <c r="K44" s="56"/>
    </row>
    <row r="45" spans="8:11" ht="24">
      <c r="H45" s="56"/>
      <c r="I45" s="56"/>
      <c r="J45" s="56"/>
      <c r="K45" s="56"/>
    </row>
    <row r="46" spans="8:11" ht="24">
      <c r="H46" s="56"/>
      <c r="I46" s="56"/>
      <c r="J46" s="56"/>
      <c r="K46" s="56"/>
    </row>
    <row r="47" spans="8:11" ht="24">
      <c r="H47" s="56"/>
      <c r="I47" s="56"/>
      <c r="J47" s="56"/>
      <c r="K47" s="56"/>
    </row>
    <row r="48" spans="8:11" ht="24">
      <c r="H48" s="56"/>
      <c r="I48" s="56"/>
      <c r="J48" s="56"/>
      <c r="K48" s="56"/>
    </row>
    <row r="49" spans="8:11" ht="24">
      <c r="H49" s="56"/>
      <c r="I49" s="56"/>
      <c r="J49" s="56"/>
      <c r="K49" s="56"/>
    </row>
  </sheetData>
  <sheetProtection/>
  <mergeCells count="35">
    <mergeCell ref="J21:L21"/>
    <mergeCell ref="C22:E22"/>
    <mergeCell ref="G22:H22"/>
    <mergeCell ref="J22:L22"/>
    <mergeCell ref="C23:E23"/>
    <mergeCell ref="G23:H23"/>
    <mergeCell ref="J23:L23"/>
    <mergeCell ref="A14:B14"/>
    <mergeCell ref="A15:B15"/>
    <mergeCell ref="A16:B16"/>
    <mergeCell ref="A17:B17"/>
    <mergeCell ref="A18:B18"/>
    <mergeCell ref="C21:E21"/>
    <mergeCell ref="A8:B8"/>
    <mergeCell ref="A9:B9"/>
    <mergeCell ref="A10:B10"/>
    <mergeCell ref="A11:B11"/>
    <mergeCell ref="A12:B12"/>
    <mergeCell ref="A13:B13"/>
    <mergeCell ref="A5:B7"/>
    <mergeCell ref="C5:C7"/>
    <mergeCell ref="D5:D7"/>
    <mergeCell ref="E5:E7"/>
    <mergeCell ref="F5:K5"/>
    <mergeCell ref="L5:L7"/>
    <mergeCell ref="F6:F7"/>
    <mergeCell ref="G6:I6"/>
    <mergeCell ref="J6:J7"/>
    <mergeCell ref="K6:K7"/>
    <mergeCell ref="C1:J1"/>
    <mergeCell ref="C2:J2"/>
    <mergeCell ref="B3:C3"/>
    <mergeCell ref="J3:L3"/>
    <mergeCell ref="B4:C4"/>
    <mergeCell ref="J4:L4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15" zoomScaleSheetLayoutView="115" zoomScalePageLayoutView="0" workbookViewId="0" topLeftCell="A1">
      <selection activeCell="J9" sqref="J9"/>
    </sheetView>
  </sheetViews>
  <sheetFormatPr defaultColWidth="9.140625" defaultRowHeight="12.75"/>
  <cols>
    <col min="1" max="1" width="1.7109375" style="108" customWidth="1"/>
    <col min="2" max="2" width="8.8515625" style="128" customWidth="1"/>
    <col min="3" max="3" width="44.00390625" style="108" bestFit="1" customWidth="1"/>
    <col min="4" max="4" width="25.57421875" style="108" bestFit="1" customWidth="1"/>
    <col min="5" max="5" width="8.8515625" style="128" customWidth="1"/>
    <col min="6" max="6" width="28.421875" style="108" customWidth="1"/>
    <col min="7" max="7" width="6.57421875" style="108" customWidth="1"/>
    <col min="8" max="16384" width="8.8515625" style="108" customWidth="1"/>
  </cols>
  <sheetData>
    <row r="1" spans="1:7" ht="30" thickBot="1">
      <c r="A1" s="130"/>
      <c r="B1" s="215" t="s">
        <v>101</v>
      </c>
      <c r="C1" s="215"/>
      <c r="D1" s="215"/>
      <c r="E1" s="215"/>
      <c r="F1" s="215"/>
      <c r="G1" s="130"/>
    </row>
    <row r="2" spans="2:6" s="112" customFormat="1" ht="49.5" thickBot="1">
      <c r="B2" s="109" t="s">
        <v>0</v>
      </c>
      <c r="C2" s="110" t="s">
        <v>102</v>
      </c>
      <c r="D2" s="110" t="s">
        <v>1</v>
      </c>
      <c r="E2" s="110" t="s">
        <v>103</v>
      </c>
      <c r="F2" s="111" t="s">
        <v>74</v>
      </c>
    </row>
    <row r="3" spans="2:6" ht="24">
      <c r="B3" s="113">
        <v>1</v>
      </c>
      <c r="C3" s="114" t="s">
        <v>104</v>
      </c>
      <c r="D3" s="115" t="s">
        <v>105</v>
      </c>
      <c r="E3" s="116" t="s">
        <v>65</v>
      </c>
      <c r="F3" s="117">
        <v>1</v>
      </c>
    </row>
    <row r="4" spans="2:6" ht="24">
      <c r="B4" s="118">
        <v>2</v>
      </c>
      <c r="C4" s="119" t="s">
        <v>106</v>
      </c>
      <c r="D4" s="120" t="s">
        <v>107</v>
      </c>
      <c r="E4" s="121" t="s">
        <v>65</v>
      </c>
      <c r="F4" s="122">
        <v>0.6</v>
      </c>
    </row>
    <row r="5" spans="2:6" ht="24">
      <c r="B5" s="118">
        <v>3</v>
      </c>
      <c r="C5" s="119" t="s">
        <v>104</v>
      </c>
      <c r="D5" s="120" t="s">
        <v>108</v>
      </c>
      <c r="E5" s="121" t="s">
        <v>109</v>
      </c>
      <c r="F5" s="122">
        <v>0.7</v>
      </c>
    </row>
    <row r="6" spans="2:6" ht="24.75" thickBot="1">
      <c r="B6" s="123">
        <v>4</v>
      </c>
      <c r="C6" s="124" t="s">
        <v>110</v>
      </c>
      <c r="D6" s="125" t="s">
        <v>111</v>
      </c>
      <c r="E6" s="126" t="s">
        <v>112</v>
      </c>
      <c r="F6" s="127">
        <v>1</v>
      </c>
    </row>
    <row r="7" ht="26.25">
      <c r="F7" s="129">
        <f>SUM(F3:F6)</f>
        <v>3.3</v>
      </c>
    </row>
    <row r="9" spans="4:6" ht="24">
      <c r="D9" s="216" t="s">
        <v>113</v>
      </c>
      <c r="E9" s="216"/>
      <c r="F9" s="108" t="s">
        <v>114</v>
      </c>
    </row>
    <row r="10" ht="24">
      <c r="F10" s="108" t="s">
        <v>115</v>
      </c>
    </row>
    <row r="11" spans="2:3" ht="24">
      <c r="B11" s="131" t="s">
        <v>116</v>
      </c>
      <c r="C11" s="108" t="s">
        <v>117</v>
      </c>
    </row>
  </sheetData>
  <sheetProtection/>
  <mergeCells count="2">
    <mergeCell ref="B1:F1"/>
    <mergeCell ref="D9:E9"/>
  </mergeCells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Admin</cp:lastModifiedBy>
  <cp:lastPrinted>2020-01-22T03:10:02Z</cp:lastPrinted>
  <dcterms:created xsi:type="dcterms:W3CDTF">2004-10-12T08:11:33Z</dcterms:created>
  <dcterms:modified xsi:type="dcterms:W3CDTF">2020-02-13T08:33:33Z</dcterms:modified>
  <cp:category/>
  <cp:version/>
  <cp:contentType/>
  <cp:contentStatus/>
</cp:coreProperties>
</file>